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achnikovaha\Desktop\"/>
    </mc:Choice>
  </mc:AlternateContent>
  <xr:revisionPtr revIDLastSave="0" documentId="8_{F7FE9FDB-F73F-45F1-B2D0-6E89E20AD7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ěstské obvody" sheetId="2" r:id="rId1"/>
    <sheet name="Městské obvody - zjednodušená" sheetId="1" r:id="rId2"/>
    <sheet name="Obce" sheetId="4" r:id="rId3"/>
    <sheet name="Obce - zjednodušená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2" l="1"/>
  <c r="L13" i="2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B19" i="3"/>
  <c r="B18" i="3"/>
  <c r="B17" i="3"/>
  <c r="B16" i="3"/>
  <c r="B15" i="3"/>
  <c r="B14" i="3"/>
  <c r="B13" i="3"/>
  <c r="B12" i="3"/>
  <c r="B11" i="3"/>
  <c r="B10" i="3"/>
  <c r="B9" i="3"/>
  <c r="B8" i="3"/>
  <c r="G18" i="4"/>
  <c r="G17" i="4"/>
  <c r="G16" i="4"/>
  <c r="G15" i="4"/>
  <c r="G14" i="4"/>
  <c r="G13" i="4"/>
  <c r="G12" i="4"/>
  <c r="G11" i="4"/>
  <c r="G10" i="4"/>
  <c r="G9" i="4"/>
  <c r="G8" i="4"/>
  <c r="G7" i="4"/>
  <c r="G7" i="2"/>
  <c r="F18" i="4"/>
  <c r="F17" i="4"/>
  <c r="F16" i="4"/>
  <c r="F15" i="4"/>
  <c r="F14" i="4"/>
  <c r="F13" i="4"/>
  <c r="F12" i="4"/>
  <c r="F11" i="4"/>
  <c r="F10" i="4"/>
  <c r="F9" i="4"/>
  <c r="F8" i="4"/>
  <c r="F7" i="4"/>
  <c r="K19" i="4"/>
  <c r="J19" i="4"/>
  <c r="I19" i="4"/>
  <c r="H19" i="4"/>
  <c r="E19" i="4"/>
  <c r="D19" i="4"/>
  <c r="C19" i="4"/>
  <c r="B19" i="4"/>
  <c r="M7" i="4"/>
  <c r="L7" i="4"/>
  <c r="M19" i="4" l="1"/>
  <c r="N11" i="4"/>
  <c r="N8" i="4"/>
  <c r="N12" i="4"/>
  <c r="N16" i="4"/>
  <c r="G19" i="4"/>
  <c r="N18" i="4"/>
  <c r="N17" i="4"/>
  <c r="N15" i="4"/>
  <c r="N14" i="4"/>
  <c r="N13" i="4"/>
  <c r="N10" i="4"/>
  <c r="N9" i="4"/>
  <c r="F19" i="4"/>
  <c r="L19" i="4"/>
  <c r="N7" i="4"/>
  <c r="N19" i="4" l="1"/>
  <c r="E31" i="1"/>
  <c r="L8" i="2"/>
  <c r="L9" i="2"/>
  <c r="L12" i="2"/>
  <c r="L1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7" i="2"/>
  <c r="L7" i="2"/>
  <c r="L10" i="2"/>
  <c r="L11" i="2"/>
  <c r="L15" i="2"/>
  <c r="L18" i="2"/>
  <c r="L19" i="2"/>
  <c r="L20" i="2"/>
  <c r="L21" i="2"/>
  <c r="L22" i="2"/>
  <c r="L23" i="2"/>
  <c r="L24" i="2"/>
  <c r="L17" i="2"/>
  <c r="L26" i="2"/>
  <c r="L27" i="2"/>
  <c r="L28" i="2"/>
  <c r="L29" i="2"/>
  <c r="L25" i="2" l="1"/>
  <c r="F8" i="3" l="1"/>
  <c r="F9" i="3"/>
  <c r="F10" i="3"/>
  <c r="F11" i="3"/>
  <c r="F12" i="3"/>
  <c r="F13" i="3"/>
  <c r="F14" i="3"/>
  <c r="F15" i="3"/>
  <c r="F16" i="3"/>
  <c r="F17" i="3"/>
  <c r="F18" i="3"/>
  <c r="F19" i="3"/>
  <c r="F20" i="3" l="1"/>
  <c r="D31" i="1"/>
  <c r="C31" i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F8" i="2"/>
  <c r="N8" i="2" s="1"/>
  <c r="F9" i="2"/>
  <c r="N9" i="2" s="1"/>
  <c r="F10" i="2"/>
  <c r="N10" i="2" s="1"/>
  <c r="F11" i="2"/>
  <c r="N11" i="2" s="1"/>
  <c r="F12" i="2"/>
  <c r="N12" i="2" s="1"/>
  <c r="F13" i="2"/>
  <c r="N13" i="2" s="1"/>
  <c r="F14" i="2"/>
  <c r="F15" i="2"/>
  <c r="N15" i="2" s="1"/>
  <c r="F16" i="2"/>
  <c r="N16" i="2" s="1"/>
  <c r="F17" i="2"/>
  <c r="N17" i="2" s="1"/>
  <c r="F18" i="2"/>
  <c r="N18" i="2" s="1"/>
  <c r="F19" i="2"/>
  <c r="N19" i="2" s="1"/>
  <c r="F20" i="2"/>
  <c r="N20" i="2" s="1"/>
  <c r="F21" i="2"/>
  <c r="N21" i="2" s="1"/>
  <c r="F22" i="2"/>
  <c r="N22" i="2" s="1"/>
  <c r="F23" i="2"/>
  <c r="N23" i="2" s="1"/>
  <c r="F24" i="2"/>
  <c r="N24" i="2" s="1"/>
  <c r="F25" i="2"/>
  <c r="N25" i="2" s="1"/>
  <c r="F26" i="2"/>
  <c r="N26" i="2" s="1"/>
  <c r="F27" i="2"/>
  <c r="N27" i="2" s="1"/>
  <c r="F28" i="2"/>
  <c r="N28" i="2" s="1"/>
  <c r="F29" i="2"/>
  <c r="N29" i="2" s="1"/>
  <c r="F7" i="2"/>
  <c r="N7" i="2" s="1"/>
  <c r="C20" i="3" l="1"/>
  <c r="D20" i="3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E20" i="3" l="1"/>
  <c r="I30" i="2" l="1"/>
  <c r="J30" i="2"/>
  <c r="K30" i="2"/>
  <c r="H30" i="2"/>
  <c r="L30" i="2" l="1"/>
  <c r="M30" i="2" l="1"/>
  <c r="F30" i="2" l="1"/>
  <c r="E30" i="2"/>
  <c r="G30" i="2"/>
  <c r="D30" i="2"/>
  <c r="C30" i="2"/>
  <c r="B30" i="2"/>
  <c r="N30" i="2" l="1"/>
  <c r="F9" i="1"/>
  <c r="F13" i="1"/>
  <c r="F17" i="1"/>
  <c r="F21" i="1"/>
  <c r="F25" i="1"/>
  <c r="F29" i="1"/>
  <c r="F10" i="1"/>
  <c r="F14" i="1"/>
  <c r="F18" i="1"/>
  <c r="F22" i="1"/>
  <c r="F26" i="1"/>
  <c r="F30" i="1"/>
  <c r="F11" i="1"/>
  <c r="F15" i="1"/>
  <c r="F19" i="1"/>
  <c r="F23" i="1"/>
  <c r="F27" i="1"/>
  <c r="F8" i="1"/>
  <c r="F12" i="1"/>
  <c r="F16" i="1"/>
  <c r="F20" i="1"/>
  <c r="F24" i="1"/>
  <c r="F28" i="1"/>
  <c r="F31" i="1"/>
  <c r="B31" i="1" l="1"/>
  <c r="B20" i="3"/>
</calcChain>
</file>

<file path=xl/sharedStrings.xml><?xml version="1.0" encoding="utf-8"?>
<sst xmlns="http://schemas.openxmlformats.org/spreadsheetml/2006/main" count="151" uniqueCount="118">
  <si>
    <t>POČET OBYVATEL PŘIHLÁŠENÝCH K POBYTU V OBCÍCH SPRÁVNÍHO</t>
  </si>
  <si>
    <t>občané</t>
  </si>
  <si>
    <t>celkem</t>
  </si>
  <si>
    <t xml:space="preserve"> OBCE</t>
  </si>
  <si>
    <t>mladší</t>
  </si>
  <si>
    <t>od</t>
  </si>
  <si>
    <t>cizinci</t>
  </si>
  <si>
    <t>15 let</t>
  </si>
  <si>
    <t>občanů</t>
  </si>
  <si>
    <t>obyvatel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</si>
  <si>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</si>
  <si>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</si>
  <si>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</si>
  <si>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</si>
  <si>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</si>
  <si>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</si>
  <si>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</si>
  <si>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</si>
  <si>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</si>
  <si>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</si>
  <si>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</si>
  <si>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</si>
  <si>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 xml:space="preserve"> Celkem</t>
  </si>
  <si>
    <t xml:space="preserve"> Název městského obvodu Ostrava</t>
  </si>
  <si>
    <t>Občané ČR</t>
  </si>
  <si>
    <t>Muži 15+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</si>
  <si>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</si>
  <si>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</si>
  <si>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</si>
  <si>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</si>
  <si>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</si>
  <si>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</si>
  <si>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</si>
  <si>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</si>
  <si>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</si>
  <si>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</si>
  <si>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</si>
  <si>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</si>
  <si>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</si>
  <si>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</si>
  <si>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</si>
  <si>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</si>
  <si>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</si>
  <si>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</si>
  <si>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</si>
  <si>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</si>
  <si>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</si>
  <si>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</si>
  <si>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</si>
  <si>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</si>
  <si>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</si>
  <si>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CELKEM OSTRAVA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</si>
  <si>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</si>
  <si>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</si>
  <si>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</si>
  <si>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</si>
  <si>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</si>
  <si>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</si>
  <si>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</si>
  <si>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</si>
  <si>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</si>
  <si>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</si>
  <si>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</si>
  <si>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</si>
  <si>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</si>
  <si>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CELKEM OBCE</t>
  </si>
  <si>
    <t>Muži</t>
  </si>
  <si>
    <t>Ženy</t>
  </si>
  <si>
    <t xml:space="preserve">Obyvatel </t>
  </si>
  <si>
    <t>Název obce</t>
  </si>
  <si>
    <t>Obyvatel</t>
  </si>
  <si>
    <t>POČET OBYVATEL PŘIHLÁŠENÝCH K POBYTU</t>
  </si>
  <si>
    <t xml:space="preserve"> Městské obvody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</si>
  <si>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</si>
  <si>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</si>
  <si>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</si>
  <si>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</si>
  <si>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</si>
  <si>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</si>
  <si>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</si>
  <si>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</si>
  <si>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</si>
  <si>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</si>
  <si>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</si>
  <si>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</si>
  <si>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</si>
  <si>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</si>
  <si>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</si>
  <si>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</si>
  <si>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</si>
  <si>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</si>
  <si>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</si>
  <si>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</si>
  <si>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</si>
  <si>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</si>
  <si>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</si>
  <si>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</si>
  <si>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</t>
  </si>
  <si>
    <t>Muži do 15</t>
  </si>
  <si>
    <t>Celkem 15+</t>
  </si>
  <si>
    <t>Ženy do 15</t>
  </si>
  <si>
    <t xml:space="preserve">Celkem </t>
  </si>
  <si>
    <t xml:space="preserve">  POČET OBYVATEL, KTEŘÍ SE PŘIHLÁSILI K TRVALÉMU POBYTU NEBO MAJÍ PODLE  ZVLÁŠTNÍCH PRÁVNÍCH PŘEDPISŮ </t>
  </si>
  <si>
    <t>Celkem do 15</t>
  </si>
  <si>
    <t>z toho 15+</t>
  </si>
  <si>
    <t xml:space="preserve"> z toho 15+</t>
  </si>
  <si>
    <t xml:space="preserve"> z toho do 15</t>
  </si>
  <si>
    <t>z toho muži       15+</t>
  </si>
  <si>
    <t>z toho ženy   15+</t>
  </si>
  <si>
    <t>z toho muži    15+</t>
  </si>
  <si>
    <t>z toho ženy 15+</t>
  </si>
  <si>
    <t>OBVODU  STATUTÁRNÍHO MĚSTA OSTRAVY KE DNI 01.01.2021</t>
  </si>
  <si>
    <t>Cizinci s trvalým nebo přechodným pobytem</t>
  </si>
  <si>
    <t xml:space="preserve">celkem </t>
  </si>
  <si>
    <r>
      <t xml:space="preserve">POČET OBYVATEL, KTEŘÍ SE PŘIHLÁSILI K TRVALÉMU POBYTU NEBO MAJÍ PODLE  ZVLÁŠTNÍCH PRÁVNÍCH PŘEDPISŮ </t>
    </r>
    <r>
      <rPr>
        <b/>
        <sz val="11"/>
        <rFont val="Arial CE"/>
        <charset val="238"/>
      </rPr>
      <t>POVOLEN POBYT V ÚZEMNÍM OBVODU STATUTÁRNÍHO MĚSTA OSTRAVY KE DNE 01.01.2022</t>
    </r>
  </si>
  <si>
    <t xml:space="preserve"> NA ÚZEMÍ STATUTÁRNÍHO MĚSTA OSTRAVY KE DNI 01.01.2022</t>
  </si>
  <si>
    <t>Cizinci</t>
  </si>
  <si>
    <t xml:space="preserve">  POVOLEN POBYT V OBCÍCH SPRÁVNÍHO OBVODU STATUTÁRNÍHO MĚSTA OSTRAVY KE DNI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</si>
</sst>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0">
    <xf numFmtId="0" fontId="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9" fillId="0" borderId="0" applyNumberFormat="0" applyFill="0" applyBorder="0" applyAlignment="0" applyProtection="0"/>
    <xf numFmtId="0" fontId="30" fillId="0" borderId="94" applyNumberFormat="0" applyFill="0" applyAlignment="0" applyProtection="0"/>
    <xf numFmtId="0" fontId="31" fillId="0" borderId="95" applyNumberFormat="0" applyFill="0" applyAlignment="0" applyProtection="0"/>
    <xf numFmtId="0" fontId="32" fillId="0" borderId="96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97" applyNumberFormat="0" applyAlignment="0" applyProtection="0"/>
    <xf numFmtId="0" fontId="37" fillId="14" borderId="98" applyNumberFormat="0" applyAlignment="0" applyProtection="0"/>
    <xf numFmtId="0" fontId="38" fillId="14" borderId="97" applyNumberFormat="0" applyAlignment="0" applyProtection="0"/>
    <xf numFmtId="0" fontId="39" fillId="0" borderId="99" applyNumberFormat="0" applyFill="0" applyAlignment="0" applyProtection="0"/>
    <xf numFmtId="0" fontId="40" fillId="15" borderId="10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102" applyNumberFormat="0" applyFill="0" applyAlignment="0" applyProtection="0"/>
    <xf numFmtId="0" fontId="4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3" fillId="40" borderId="0" applyNumberFormat="0" applyBorder="0" applyAlignment="0" applyProtection="0"/>
    <xf numFmtId="0" fontId="4" fillId="0" borderId="0"/>
    <xf numFmtId="0" fontId="4" fillId="16" borderId="101" applyNumberFormat="0" applyFont="0" applyAlignment="0" applyProtection="0"/>
    <xf numFmtId="0" fontId="3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3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101" applyNumberFormat="0" applyFont="0" applyAlignment="0" applyProtection="0"/>
    <xf numFmtId="0" fontId="2" fillId="16" borderId="101" applyNumberFormat="0" applyFont="0" applyAlignment="0" applyProtection="0"/>
    <xf numFmtId="0" fontId="2" fillId="16" borderId="101" applyNumberFormat="0" applyFont="0" applyAlignment="0" applyProtection="0"/>
    <xf numFmtId="0" fontId="2" fillId="16" borderId="101" applyNumberFormat="0" applyFont="0" applyAlignment="0" applyProtection="0"/>
    <xf numFmtId="0" fontId="2" fillId="16" borderId="101" applyNumberFormat="0" applyFont="0" applyAlignment="0" applyProtection="0"/>
    <xf numFmtId="0" fontId="2" fillId="16" borderId="101" applyNumberFormat="0" applyFont="0" applyAlignment="0" applyProtection="0"/>
    <xf numFmtId="0" fontId="2" fillId="16" borderId="101" applyNumberFormat="0" applyFont="0" applyAlignment="0" applyProtection="0"/>
    <xf numFmtId="0" fontId="44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101" applyNumberFormat="0" applyFont="0" applyAlignment="0" applyProtection="0"/>
    <xf numFmtId="0" fontId="1" fillId="16" borderId="101" applyNumberFormat="0" applyFont="0" applyAlignment="0" applyProtection="0"/>
    <xf numFmtId="0" fontId="1" fillId="16" borderId="101" applyNumberFormat="0" applyFont="0" applyAlignment="0" applyProtection="0"/>
    <xf numFmtId="0" fontId="1" fillId="16" borderId="101" applyNumberFormat="0" applyFont="0" applyAlignment="0" applyProtection="0"/>
    <xf numFmtId="0" fontId="1" fillId="16" borderId="101" applyNumberFormat="0" applyFont="0" applyAlignment="0" applyProtection="0"/>
    <xf numFmtId="0" fontId="1" fillId="16" borderId="101" applyNumberFormat="0" applyFont="0" applyAlignment="0" applyProtection="0"/>
    <xf numFmtId="0" fontId="1" fillId="16" borderId="101" applyNumberFormat="0" applyFont="0" applyAlignment="0" applyProtection="0"/>
  </cellStyleXfs>
  <cellXfs count="194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3" fontId="0" fillId="0" borderId="0" xfId="0" applyNumberFormat="1"/>
    <xf numFmtId="0" fontId="19" fillId="0" borderId="0" xfId="0" applyFont="1"/>
    <xf numFmtId="0" fontId="15" fillId="0" borderId="0" xfId="0" applyFont="1" applyAlignment="1"/>
    <xf numFmtId="0" fontId="0" fillId="0" borderId="0" xfId="0" applyAlignment="1">
      <alignment horizontal="right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/>
    <xf numFmtId="0" fontId="14" fillId="3" borderId="10" xfId="0" applyFont="1" applyFill="1" applyBorder="1"/>
    <xf numFmtId="0" fontId="12" fillId="3" borderId="11" xfId="0" applyFont="1" applyFill="1" applyBorder="1" applyAlignment="1">
      <alignment wrapText="1"/>
    </xf>
    <xf numFmtId="0" fontId="13" fillId="3" borderId="13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2" fillId="2" borderId="16" xfId="0" applyFont="1" applyFill="1" applyBorder="1"/>
    <xf numFmtId="0" fontId="12" fillId="4" borderId="17" xfId="0" applyFont="1" applyFill="1" applyBorder="1"/>
    <xf numFmtId="0" fontId="12" fillId="2" borderId="18" xfId="0" applyFont="1" applyFill="1" applyBorder="1"/>
    <xf numFmtId="0" fontId="12" fillId="4" borderId="19" xfId="0" applyFont="1" applyFill="1" applyBorder="1" applyAlignment="1">
      <alignment horizontal="center"/>
    </xf>
    <xf numFmtId="0" fontId="12" fillId="2" borderId="16" xfId="0" applyFont="1" applyFill="1" applyBorder="1" applyAlignment="1">
      <alignment wrapText="1"/>
    </xf>
    <xf numFmtId="0" fontId="22" fillId="5" borderId="12" xfId="0" applyFont="1" applyFill="1" applyBorder="1"/>
    <xf numFmtId="0" fontId="12" fillId="2" borderId="16" xfId="0" applyFont="1" applyFill="1" applyBorder="1" applyAlignment="1">
      <alignment horizontal="justify" wrapText="1"/>
    </xf>
    <xf numFmtId="0" fontId="12" fillId="2" borderId="26" xfId="0" applyFont="1" applyFill="1" applyBorder="1" applyAlignment="1">
      <alignment horizontal="justify" wrapText="1"/>
    </xf>
    <xf numFmtId="0" fontId="12" fillId="2" borderId="26" xfId="0" applyFont="1" applyFill="1" applyBorder="1" applyAlignment="1">
      <alignment wrapText="1"/>
    </xf>
    <xf numFmtId="3" fontId="11" fillId="4" borderId="27" xfId="0" applyNumberFormat="1" applyFont="1" applyFill="1" applyBorder="1" applyAlignment="1">
      <alignment horizontal="right"/>
    </xf>
    <xf numFmtId="3" fontId="11" fillId="4" borderId="28" xfId="0" applyNumberFormat="1" applyFont="1" applyFill="1" applyBorder="1" applyAlignment="1">
      <alignment horizontal="right"/>
    </xf>
    <xf numFmtId="3" fontId="11" fillId="4" borderId="29" xfId="0" applyNumberFormat="1" applyFont="1" applyFill="1" applyBorder="1" applyAlignment="1">
      <alignment horizontal="right"/>
    </xf>
    <xf numFmtId="0" fontId="12" fillId="5" borderId="25" xfId="0" applyFont="1" applyFill="1" applyBorder="1" applyAlignment="1">
      <alignment wrapText="1"/>
    </xf>
    <xf numFmtId="0" fontId="20" fillId="5" borderId="25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33" xfId="0" applyFont="1" applyFill="1" applyBorder="1"/>
    <xf numFmtId="0" fontId="13" fillId="3" borderId="34" xfId="0" applyFont="1" applyFill="1" applyBorder="1" applyAlignment="1">
      <alignment horizontal="center"/>
    </xf>
    <xf numFmtId="0" fontId="24" fillId="4" borderId="35" xfId="0" applyFont="1" applyFill="1" applyBorder="1" applyAlignment="1">
      <alignment wrapText="1"/>
    </xf>
    <xf numFmtId="3" fontId="11" fillId="4" borderId="20" xfId="0" applyNumberFormat="1" applyFont="1" applyFill="1" applyBorder="1"/>
    <xf numFmtId="3" fontId="11" fillId="4" borderId="30" xfId="0" applyNumberFormat="1" applyFont="1" applyFill="1" applyBorder="1"/>
    <xf numFmtId="3" fontId="11" fillId="4" borderId="36" xfId="0" applyNumberFormat="1" applyFont="1" applyFill="1" applyBorder="1" applyAlignment="1">
      <alignment horizontal="right"/>
    </xf>
    <xf numFmtId="0" fontId="25" fillId="4" borderId="37" xfId="0" applyFont="1" applyFill="1" applyBorder="1" applyAlignment="1">
      <alignment horizontal="center"/>
    </xf>
    <xf numFmtId="0" fontId="0" fillId="0" borderId="0" xfId="0" applyBorder="1"/>
    <xf numFmtId="0" fontId="17" fillId="4" borderId="41" xfId="0" applyFont="1" applyFill="1" applyBorder="1"/>
    <xf numFmtId="0" fontId="17" fillId="4" borderId="42" xfId="0" applyFont="1" applyFill="1" applyBorder="1"/>
    <xf numFmtId="0" fontId="17" fillId="4" borderId="43" xfId="0" applyFont="1" applyFill="1" applyBorder="1"/>
    <xf numFmtId="0" fontId="16" fillId="4" borderId="47" xfId="0" applyFont="1" applyFill="1" applyBorder="1" applyAlignment="1">
      <alignment horizontal="center" wrapText="1"/>
    </xf>
    <xf numFmtId="0" fontId="16" fillId="4" borderId="47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6" fillId="4" borderId="49" xfId="0" applyFont="1" applyFill="1" applyBorder="1" applyAlignment="1">
      <alignment horizontal="center"/>
    </xf>
    <xf numFmtId="3" fontId="26" fillId="0" borderId="55" xfId="1" applyNumberFormat="1" applyFont="1" applyBorder="1"/>
    <xf numFmtId="3" fontId="26" fillId="0" borderId="59" xfId="1" applyNumberFormat="1" applyFont="1" applyBorder="1"/>
    <xf numFmtId="3" fontId="26" fillId="0" borderId="61" xfId="1" applyNumberFormat="1" applyFont="1" applyBorder="1"/>
    <xf numFmtId="0" fontId="21" fillId="8" borderId="63" xfId="0" applyFont="1" applyFill="1" applyBorder="1"/>
    <xf numFmtId="0" fontId="21" fillId="8" borderId="11" xfId="0" applyFont="1" applyFill="1" applyBorder="1"/>
    <xf numFmtId="0" fontId="21" fillId="8" borderId="76" xfId="0" applyFont="1" applyFill="1" applyBorder="1"/>
    <xf numFmtId="0" fontId="13" fillId="5" borderId="40" xfId="0" applyFont="1" applyFill="1" applyBorder="1"/>
    <xf numFmtId="0" fontId="13" fillId="3" borderId="40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77" xfId="0" applyFont="1" applyFill="1" applyBorder="1"/>
    <xf numFmtId="0" fontId="12" fillId="3" borderId="63" xfId="0" applyFont="1" applyFill="1" applyBorder="1" applyAlignment="1">
      <alignment wrapText="1"/>
    </xf>
    <xf numFmtId="0" fontId="12" fillId="3" borderId="76" xfId="0" applyFont="1" applyFill="1" applyBorder="1" applyAlignment="1">
      <alignment wrapText="1"/>
    </xf>
    <xf numFmtId="3" fontId="26" fillId="0" borderId="70" xfId="0" applyNumberFormat="1" applyFont="1" applyBorder="1"/>
    <xf numFmtId="0" fontId="26" fillId="7" borderId="74" xfId="0" applyFont="1" applyFill="1" applyBorder="1"/>
    <xf numFmtId="3" fontId="26" fillId="0" borderId="54" xfId="0" applyNumberFormat="1" applyFont="1" applyBorder="1"/>
    <xf numFmtId="0" fontId="26" fillId="0" borderId="52" xfId="0" applyFont="1" applyBorder="1"/>
    <xf numFmtId="0" fontId="26" fillId="7" borderId="71" xfId="0" applyFont="1" applyFill="1" applyBorder="1"/>
    <xf numFmtId="3" fontId="26" fillId="0" borderId="51" xfId="0" applyNumberFormat="1" applyFont="1" applyBorder="1"/>
    <xf numFmtId="0" fontId="26" fillId="0" borderId="47" xfId="0" applyFont="1" applyBorder="1"/>
    <xf numFmtId="3" fontId="11" fillId="5" borderId="44" xfId="0" applyNumberFormat="1" applyFont="1" applyFill="1" applyBorder="1" applyAlignment="1">
      <alignment horizontal="right"/>
    </xf>
    <xf numFmtId="3" fontId="11" fillId="5" borderId="45" xfId="0" applyNumberFormat="1" applyFont="1" applyFill="1" applyBorder="1" applyAlignment="1">
      <alignment horizontal="right"/>
    </xf>
    <xf numFmtId="3" fontId="11" fillId="5" borderId="46" xfId="0" applyNumberFormat="1" applyFont="1" applyFill="1" applyBorder="1" applyAlignment="1">
      <alignment horizontal="right"/>
    </xf>
    <xf numFmtId="3" fontId="11" fillId="5" borderId="78" xfId="0" applyNumberFormat="1" applyFont="1" applyFill="1" applyBorder="1"/>
    <xf numFmtId="3" fontId="11" fillId="5" borderId="30" xfId="0" applyNumberFormat="1" applyFont="1" applyFill="1" applyBorder="1"/>
    <xf numFmtId="3" fontId="11" fillId="5" borderId="20" xfId="0" applyNumberFormat="1" applyFont="1" applyFill="1" applyBorder="1"/>
    <xf numFmtId="3" fontId="27" fillId="5" borderId="21" xfId="0" applyNumberFormat="1" applyFont="1" applyFill="1" applyBorder="1"/>
    <xf numFmtId="3" fontId="11" fillId="5" borderId="25" xfId="0" applyNumberFormat="1" applyFont="1" applyFill="1" applyBorder="1" applyAlignment="1">
      <alignment horizontal="right"/>
    </xf>
    <xf numFmtId="0" fontId="16" fillId="4" borderId="51" xfId="0" applyFont="1" applyFill="1" applyBorder="1" applyAlignment="1">
      <alignment horizontal="center" wrapText="1"/>
    </xf>
    <xf numFmtId="0" fontId="16" fillId="6" borderId="47" xfId="0" applyFont="1" applyFill="1" applyBorder="1" applyAlignment="1">
      <alignment horizontal="center" wrapText="1"/>
    </xf>
    <xf numFmtId="0" fontId="22" fillId="5" borderId="9" xfId="0" applyFont="1" applyFill="1" applyBorder="1" applyAlignment="1">
      <alignment horizontal="center" vertical="center"/>
    </xf>
    <xf numFmtId="0" fontId="18" fillId="4" borderId="85" xfId="0" applyFont="1" applyFill="1" applyBorder="1" applyAlignment="1">
      <alignment horizontal="left" vertical="center"/>
    </xf>
    <xf numFmtId="0" fontId="16" fillId="4" borderId="50" xfId="0" applyFont="1" applyFill="1" applyBorder="1" applyAlignment="1">
      <alignment horizontal="center" wrapText="1"/>
    </xf>
    <xf numFmtId="0" fontId="16" fillId="4" borderId="4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5" borderId="40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3" fontId="11" fillId="5" borderId="11" xfId="0" applyNumberFormat="1" applyFont="1" applyFill="1" applyBorder="1" applyAlignment="1">
      <alignment horizontal="right"/>
    </xf>
    <xf numFmtId="0" fontId="13" fillId="5" borderId="10" xfId="0" applyFont="1" applyFill="1" applyBorder="1" applyAlignment="1">
      <alignment horizontal="center"/>
    </xf>
    <xf numFmtId="3" fontId="26" fillId="0" borderId="57" xfId="0" applyNumberFormat="1" applyFont="1" applyBorder="1"/>
    <xf numFmtId="3" fontId="26" fillId="0" borderId="53" xfId="0" applyNumberFormat="1" applyFont="1" applyBorder="1"/>
    <xf numFmtId="3" fontId="26" fillId="0" borderId="48" xfId="0" applyNumberFormat="1" applyFont="1" applyBorder="1"/>
    <xf numFmtId="3" fontId="26" fillId="7" borderId="56" xfId="0" applyNumberFormat="1" applyFont="1" applyFill="1" applyBorder="1"/>
    <xf numFmtId="3" fontId="26" fillId="7" borderId="52" xfId="0" applyNumberFormat="1" applyFont="1" applyFill="1" applyBorder="1"/>
    <xf numFmtId="3" fontId="26" fillId="7" borderId="47" xfId="0" applyNumberFormat="1" applyFont="1" applyFill="1" applyBorder="1"/>
    <xf numFmtId="0" fontId="4" fillId="0" borderId="0" xfId="47"/>
    <xf numFmtId="0" fontId="4" fillId="0" borderId="0" xfId="47"/>
    <xf numFmtId="0" fontId="25" fillId="4" borderId="1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top"/>
    </xf>
    <xf numFmtId="0" fontId="13" fillId="3" borderId="14" xfId="0" applyFont="1" applyFill="1" applyBorder="1" applyAlignment="1">
      <alignment horizontal="center" wrapText="1"/>
    </xf>
    <xf numFmtId="0" fontId="13" fillId="3" borderId="39" xfId="0" applyFont="1" applyFill="1" applyBorder="1" applyAlignment="1">
      <alignment horizontal="center" vertical="center"/>
    </xf>
    <xf numFmtId="3" fontId="26" fillId="0" borderId="73" xfId="0" applyNumberFormat="1" applyFont="1" applyBorder="1"/>
    <xf numFmtId="3" fontId="26" fillId="0" borderId="52" xfId="0" applyNumberFormat="1" applyFont="1" applyBorder="1"/>
    <xf numFmtId="3" fontId="26" fillId="0" borderId="47" xfId="0" applyNumberFormat="1" applyFont="1" applyBorder="1"/>
    <xf numFmtId="3" fontId="26" fillId="7" borderId="73" xfId="0" applyNumberFormat="1" applyFont="1" applyFill="1" applyBorder="1"/>
    <xf numFmtId="3" fontId="45" fillId="9" borderId="84" xfId="2" applyNumberFormat="1" applyFont="1" applyFill="1" applyBorder="1"/>
    <xf numFmtId="3" fontId="45" fillId="9" borderId="91" xfId="2" applyNumberFormat="1" applyFont="1" applyFill="1" applyBorder="1"/>
    <xf numFmtId="3" fontId="45" fillId="9" borderId="89" xfId="2" applyNumberFormat="1" applyFont="1" applyFill="1" applyBorder="1"/>
    <xf numFmtId="3" fontId="46" fillId="9" borderId="5" xfId="2" applyNumberFormat="1" applyFont="1" applyFill="1" applyBorder="1"/>
    <xf numFmtId="0" fontId="16" fillId="8" borderId="67" xfId="0" applyFont="1" applyFill="1" applyBorder="1" applyAlignment="1" applyProtection="1">
      <alignment horizontal="center" vertical="center"/>
    </xf>
    <xf numFmtId="0" fontId="16" fillId="8" borderId="62" xfId="0" applyFont="1" applyFill="1" applyBorder="1" applyAlignment="1" applyProtection="1">
      <alignment horizontal="center" vertical="center" wrapText="1"/>
    </xf>
    <xf numFmtId="0" fontId="16" fillId="8" borderId="62" xfId="0" applyFont="1" applyFill="1" applyBorder="1" applyAlignment="1" applyProtection="1">
      <alignment horizontal="center" vertical="center"/>
    </xf>
    <xf numFmtId="0" fontId="16" fillId="8" borderId="75" xfId="0" applyFont="1" applyFill="1" applyBorder="1" applyAlignment="1" applyProtection="1">
      <alignment horizontal="center" vertical="center" wrapText="1"/>
    </xf>
    <xf numFmtId="0" fontId="16" fillId="8" borderId="68" xfId="0" applyFont="1" applyFill="1" applyBorder="1" applyAlignment="1" applyProtection="1">
      <alignment horizontal="center" vertical="center" wrapText="1"/>
    </xf>
    <xf numFmtId="0" fontId="16" fillId="8" borderId="69" xfId="0" applyFont="1" applyFill="1" applyBorder="1" applyAlignment="1" applyProtection="1">
      <alignment horizontal="center" vertical="center" wrapText="1"/>
    </xf>
    <xf numFmtId="3" fontId="26" fillId="0" borderId="81" xfId="0" applyNumberFormat="1" applyFont="1" applyBorder="1" applyProtection="1"/>
    <xf numFmtId="3" fontId="26" fillId="0" borderId="73" xfId="0" applyNumberFormat="1" applyFont="1" applyBorder="1" applyProtection="1"/>
    <xf numFmtId="3" fontId="26" fillId="8" borderId="73" xfId="0" applyNumberFormat="1" applyFont="1" applyFill="1" applyBorder="1" applyProtection="1"/>
    <xf numFmtId="3" fontId="26" fillId="0" borderId="74" xfId="0" applyNumberFormat="1" applyFont="1" applyBorder="1" applyProtection="1"/>
    <xf numFmtId="3" fontId="45" fillId="0" borderId="52" xfId="2" applyNumberFormat="1" applyFont="1" applyBorder="1" applyProtection="1"/>
    <xf numFmtId="3" fontId="26" fillId="8" borderId="52" xfId="2" applyNumberFormat="1" applyFont="1" applyFill="1" applyBorder="1" applyProtection="1"/>
    <xf numFmtId="3" fontId="45" fillId="0" borderId="53" xfId="2" applyNumberFormat="1" applyFont="1" applyBorder="1" applyProtection="1"/>
    <xf numFmtId="3" fontId="26" fillId="0" borderId="82" xfId="0" applyNumberFormat="1" applyFont="1" applyBorder="1" applyProtection="1"/>
    <xf numFmtId="3" fontId="26" fillId="0" borderId="52" xfId="0" applyNumberFormat="1" applyFont="1" applyBorder="1" applyProtection="1"/>
    <xf numFmtId="3" fontId="26" fillId="8" borderId="52" xfId="0" applyNumberFormat="1" applyFont="1" applyFill="1" applyBorder="1" applyProtection="1"/>
    <xf numFmtId="3" fontId="26" fillId="0" borderId="71" xfId="0" applyNumberFormat="1" applyFont="1" applyBorder="1" applyProtection="1"/>
    <xf numFmtId="3" fontId="26" fillId="0" borderId="54" xfId="0" applyNumberFormat="1" applyFont="1" applyBorder="1" applyProtection="1"/>
    <xf numFmtId="3" fontId="26" fillId="0" borderId="83" xfId="0" applyNumberFormat="1" applyFont="1" applyBorder="1" applyProtection="1"/>
    <xf numFmtId="3" fontId="26" fillId="0" borderId="47" xfId="0" applyNumberFormat="1" applyFont="1" applyBorder="1" applyProtection="1"/>
    <xf numFmtId="3" fontId="26" fillId="8" borderId="47" xfId="0" applyNumberFormat="1" applyFont="1" applyFill="1" applyBorder="1" applyProtection="1"/>
    <xf numFmtId="3" fontId="26" fillId="0" borderId="72" xfId="0" applyNumberFormat="1" applyFont="1" applyBorder="1" applyProtection="1"/>
    <xf numFmtId="3" fontId="26" fillId="0" borderId="51" xfId="0" applyNumberFormat="1" applyFont="1" applyBorder="1" applyProtection="1"/>
    <xf numFmtId="3" fontId="11" fillId="5" borderId="35" xfId="0" applyNumberFormat="1" applyFont="1" applyFill="1" applyBorder="1" applyProtection="1"/>
    <xf numFmtId="3" fontId="11" fillId="5" borderId="20" xfId="0" applyNumberFormat="1" applyFont="1" applyFill="1" applyBorder="1" applyProtection="1"/>
    <xf numFmtId="3" fontId="11" fillId="5" borderId="30" xfId="0" applyNumberFormat="1" applyFont="1" applyFill="1" applyBorder="1" applyProtection="1"/>
    <xf numFmtId="3" fontId="11" fillId="5" borderId="21" xfId="0" applyNumberFormat="1" applyFont="1" applyFill="1" applyBorder="1" applyProtection="1"/>
    <xf numFmtId="3" fontId="11" fillId="5" borderId="23" xfId="0" applyNumberFormat="1" applyFont="1" applyFill="1" applyBorder="1" applyProtection="1"/>
    <xf numFmtId="3" fontId="11" fillId="5" borderId="22" xfId="0" applyNumberFormat="1" applyFont="1" applyFill="1" applyBorder="1" applyProtection="1"/>
    <xf numFmtId="3" fontId="11" fillId="5" borderId="24" xfId="0" applyNumberFormat="1" applyFont="1" applyFill="1" applyBorder="1" applyProtection="1"/>
    <xf numFmtId="3" fontId="11" fillId="5" borderId="31" xfId="0" applyNumberFormat="1" applyFont="1" applyFill="1" applyBorder="1" applyProtection="1"/>
    <xf numFmtId="3" fontId="45" fillId="0" borderId="55" xfId="49" applyNumberFormat="1" applyFont="1" applyBorder="1"/>
    <xf numFmtId="3" fontId="45" fillId="0" borderId="56" xfId="49" applyNumberFormat="1" applyFont="1" applyBorder="1"/>
    <xf numFmtId="3" fontId="45" fillId="6" borderId="56" xfId="49" applyNumberFormat="1" applyFont="1" applyFill="1" applyBorder="1"/>
    <xf numFmtId="3" fontId="45" fillId="0" borderId="58" xfId="49" applyNumberFormat="1" applyFont="1" applyBorder="1"/>
    <xf numFmtId="3" fontId="26" fillId="7" borderId="55" xfId="0" applyNumberFormat="1" applyFont="1" applyFill="1" applyBorder="1"/>
    <xf numFmtId="0" fontId="26" fillId="0" borderId="56" xfId="0" applyFont="1" applyBorder="1"/>
    <xf numFmtId="3" fontId="26" fillId="6" borderId="56" xfId="0" applyNumberFormat="1" applyFont="1" applyFill="1" applyBorder="1"/>
    <xf numFmtId="3" fontId="26" fillId="0" borderId="58" xfId="0" applyNumberFormat="1" applyFont="1" applyBorder="1"/>
    <xf numFmtId="3" fontId="11" fillId="4" borderId="105" xfId="0" applyNumberFormat="1" applyFont="1" applyFill="1" applyBorder="1"/>
    <xf numFmtId="3" fontId="45" fillId="0" borderId="59" xfId="49" applyNumberFormat="1" applyFont="1" applyBorder="1"/>
    <xf numFmtId="3" fontId="45" fillId="0" borderId="52" xfId="49" applyNumberFormat="1" applyFont="1" applyBorder="1"/>
    <xf numFmtId="3" fontId="45" fillId="6" borderId="52" xfId="49" applyNumberFormat="1" applyFont="1" applyFill="1" applyBorder="1"/>
    <xf numFmtId="3" fontId="45" fillId="0" borderId="60" xfId="49" applyNumberFormat="1" applyFont="1" applyBorder="1"/>
    <xf numFmtId="3" fontId="26" fillId="7" borderId="59" xfId="0" applyNumberFormat="1" applyFont="1" applyFill="1" applyBorder="1"/>
    <xf numFmtId="3" fontId="26" fillId="6" borderId="52" xfId="0" applyNumberFormat="1" applyFont="1" applyFill="1" applyBorder="1"/>
    <xf numFmtId="3" fontId="26" fillId="0" borderId="60" xfId="0" applyNumberFormat="1" applyFont="1" applyBorder="1"/>
    <xf numFmtId="3" fontId="11" fillId="4" borderId="106" xfId="0" applyNumberFormat="1" applyFont="1" applyFill="1" applyBorder="1"/>
    <xf numFmtId="3" fontId="26" fillId="6" borderId="73" xfId="0" applyNumberFormat="1" applyFont="1" applyFill="1" applyBorder="1"/>
    <xf numFmtId="3" fontId="26" fillId="0" borderId="90" xfId="0" applyNumberFormat="1" applyFont="1" applyBorder="1"/>
    <xf numFmtId="3" fontId="45" fillId="0" borderId="107" xfId="49" applyNumberFormat="1" applyFont="1" applyBorder="1"/>
    <xf numFmtId="3" fontId="45" fillId="0" borderId="108" xfId="49" applyNumberFormat="1" applyFont="1" applyBorder="1"/>
    <xf numFmtId="3" fontId="45" fillId="6" borderId="108" xfId="49" applyNumberFormat="1" applyFont="1" applyFill="1" applyBorder="1"/>
    <xf numFmtId="3" fontId="45" fillId="0" borderId="109" xfId="49" applyNumberFormat="1" applyFont="1" applyBorder="1"/>
    <xf numFmtId="3" fontId="15" fillId="4" borderId="86" xfId="0" applyNumberFormat="1" applyFont="1" applyFill="1" applyBorder="1" applyAlignment="1">
      <alignment horizontal="right" vertical="center"/>
    </xf>
    <xf numFmtId="3" fontId="15" fillId="4" borderId="87" xfId="0" applyNumberFormat="1" applyFont="1" applyFill="1" applyBorder="1" applyAlignment="1">
      <alignment horizontal="right" vertical="center"/>
    </xf>
    <xf numFmtId="3" fontId="15" fillId="4" borderId="104" xfId="0" applyNumberFormat="1" applyFont="1" applyFill="1" applyBorder="1" applyAlignment="1">
      <alignment horizontal="right" vertical="center"/>
    </xf>
    <xf numFmtId="3" fontId="15" fillId="4" borderId="103" xfId="0" applyNumberFormat="1" applyFont="1" applyFill="1" applyBorder="1" applyAlignment="1">
      <alignment horizontal="right" vertical="center"/>
    </xf>
    <xf numFmtId="3" fontId="15" fillId="4" borderId="88" xfId="0" applyNumberFormat="1" applyFont="1" applyFill="1" applyBorder="1" applyAlignment="1">
      <alignment horizontal="right" vertical="center"/>
    </xf>
    <xf numFmtId="3" fontId="11" fillId="4" borderId="88" xfId="0" applyNumberFormat="1" applyFont="1" applyFill="1" applyBorder="1" applyAlignment="1">
      <alignment horizontal="right" vertical="center"/>
    </xf>
    <xf numFmtId="0" fontId="28" fillId="0" borderId="0" xfId="0" applyFont="1"/>
    <xf numFmtId="0" fontId="16" fillId="4" borderId="79" xfId="0" applyFont="1" applyFill="1" applyBorder="1" applyAlignment="1">
      <alignment horizontal="center" wrapText="1"/>
    </xf>
    <xf numFmtId="0" fontId="16" fillId="4" borderId="38" xfId="0" applyFont="1" applyFill="1" applyBorder="1" applyAlignment="1">
      <alignment horizontal="center" wrapText="1"/>
    </xf>
    <xf numFmtId="0" fontId="16" fillId="4" borderId="80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7" fillId="4" borderId="92" xfId="0" applyFont="1" applyFill="1" applyBorder="1" applyAlignment="1">
      <alignment horizontal="center" vertical="center" wrapText="1"/>
    </xf>
    <xf numFmtId="0" fontId="17" fillId="4" borderId="9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8" borderId="65" xfId="0" applyFont="1" applyFill="1" applyBorder="1" applyAlignment="1">
      <alignment horizontal="center" wrapText="1"/>
    </xf>
    <xf numFmtId="0" fontId="15" fillId="0" borderId="0" xfId="0" applyFont="1" applyAlignment="1"/>
    <xf numFmtId="0" fontId="10" fillId="8" borderId="12" xfId="0" applyFont="1" applyFill="1" applyBorder="1"/>
    <xf numFmtId="0" fontId="16" fillId="8" borderId="10" xfId="0" applyFont="1" applyFill="1" applyBorder="1"/>
    <xf numFmtId="0" fontId="16" fillId="8" borderId="64" xfId="0" applyFont="1" applyFill="1" applyBorder="1" applyAlignment="1">
      <alignment horizontal="center" wrapText="1"/>
    </xf>
    <xf numFmtId="0" fontId="16" fillId="8" borderId="66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</cellXfs>
  <cellStyles count="240">
    <cellStyle name="20 % – Zvýraznění 1" xfId="24" builtinId="30" customBuiltin="1"/>
    <cellStyle name="20 % – Zvýraznění 2" xfId="28" builtinId="34" customBuiltin="1"/>
    <cellStyle name="20 % – Zvýraznění 3" xfId="32" builtinId="38" customBuiltin="1"/>
    <cellStyle name="20 % – Zvýraznění 4" xfId="36" builtinId="42" customBuiltin="1"/>
    <cellStyle name="20 % – Zvýraznění 5" xfId="40" builtinId="46" customBuiltin="1"/>
    <cellStyle name="20 % – Zvýraznění 6" xfId="44" builtinId="50" customBuiltin="1"/>
    <cellStyle name="20 % – Zvýraznění1 2" xfId="64" xr:uid="{00000000-0005-0000-0000-000001000000}"/>
    <cellStyle name="20 % – Zvýraznění1 2 2" xfId="154" xr:uid="{C6EE7C05-E6D7-4332-B6C0-665CF91694F7}"/>
    <cellStyle name="20 % – Zvýraznění1 3" xfId="65" xr:uid="{00000000-0005-0000-0000-000002000000}"/>
    <cellStyle name="20 % – Zvýraznění1 3 2" xfId="155" xr:uid="{DD09B135-88A5-4D19-9C77-5BEEBA0585A4}"/>
    <cellStyle name="20 % – Zvýraznění1 4" xfId="66" xr:uid="{00000000-0005-0000-0000-000003000000}"/>
    <cellStyle name="20 % – Zvýraznění1 4 2" xfId="156" xr:uid="{FEB0D438-94E1-4153-81DF-F4DBAB8824F3}"/>
    <cellStyle name="20 % – Zvýraznění1 5" xfId="67" xr:uid="{00000000-0005-0000-0000-000004000000}"/>
    <cellStyle name="20 % – Zvýraznění1 5 2" xfId="157" xr:uid="{B31DD5C1-2E52-45F3-8A9A-24660B61BA4E}"/>
    <cellStyle name="20 % – Zvýraznění1 6" xfId="68" xr:uid="{00000000-0005-0000-0000-000005000000}"/>
    <cellStyle name="20 % – Zvýraznění1 6 2" xfId="158" xr:uid="{3BDD6DFF-243C-475B-AC99-9B026CE6F10D}"/>
    <cellStyle name="20 % – Zvýraznění1 7" xfId="69" xr:uid="{00000000-0005-0000-0000-000006000000}"/>
    <cellStyle name="20 % – Zvýraznění1 7 2" xfId="159" xr:uid="{27D49D44-1EBC-48A1-A63F-D0223A78C5B6}"/>
    <cellStyle name="20 % – Zvýraznění1 8" xfId="51" xr:uid="{00000000-0005-0000-0000-000007000000}"/>
    <cellStyle name="20 % – Zvýraznění2 2" xfId="70" xr:uid="{00000000-0005-0000-0000-000009000000}"/>
    <cellStyle name="20 % – Zvýraznění2 2 2" xfId="160" xr:uid="{F1C1FBD9-E692-4E6A-9A3C-474F27983639}"/>
    <cellStyle name="20 % – Zvýraznění2 3" xfId="71" xr:uid="{00000000-0005-0000-0000-00000A000000}"/>
    <cellStyle name="20 % – Zvýraznění2 3 2" xfId="161" xr:uid="{01F6182F-1254-476D-8105-601C29B70302}"/>
    <cellStyle name="20 % – Zvýraznění2 4" xfId="72" xr:uid="{00000000-0005-0000-0000-00000B000000}"/>
    <cellStyle name="20 % – Zvýraznění2 4 2" xfId="162" xr:uid="{34B4198C-AFA5-497A-A8FA-04BC95A28889}"/>
    <cellStyle name="20 % – Zvýraznění2 5" xfId="73" xr:uid="{00000000-0005-0000-0000-00000C000000}"/>
    <cellStyle name="20 % – Zvýraznění2 5 2" xfId="163" xr:uid="{0E430136-E002-4526-9A38-58F5F0F864CB}"/>
    <cellStyle name="20 % – Zvýraznění2 6" xfId="74" xr:uid="{00000000-0005-0000-0000-00000D000000}"/>
    <cellStyle name="20 % – Zvýraznění2 6 2" xfId="164" xr:uid="{6FB6938C-F8C6-4BB1-B74C-E908CB26E842}"/>
    <cellStyle name="20 % – Zvýraznění2 7" xfId="75" xr:uid="{00000000-0005-0000-0000-00000E000000}"/>
    <cellStyle name="20 % – Zvýraznění2 7 2" xfId="165" xr:uid="{D164A1EB-86BF-4647-B793-49AA62C96E97}"/>
    <cellStyle name="20 % – Zvýraznění2 8" xfId="53" xr:uid="{00000000-0005-0000-0000-00000F000000}"/>
    <cellStyle name="20 % – Zvýraznění3 2" xfId="76" xr:uid="{00000000-0005-0000-0000-000011000000}"/>
    <cellStyle name="20 % – Zvýraznění3 2 2" xfId="166" xr:uid="{2B2793E6-AD98-4C46-A5AF-82DB65912486}"/>
    <cellStyle name="20 % – Zvýraznění3 3" xfId="77" xr:uid="{00000000-0005-0000-0000-000012000000}"/>
    <cellStyle name="20 % – Zvýraznění3 3 2" xfId="167" xr:uid="{1D12381E-7760-47F1-9985-EECA9EBB9CFC}"/>
    <cellStyle name="20 % – Zvýraznění3 4" xfId="78" xr:uid="{00000000-0005-0000-0000-000013000000}"/>
    <cellStyle name="20 % – Zvýraznění3 4 2" xfId="168" xr:uid="{CCB51636-48F8-4AE5-9B72-A9A58F698DE0}"/>
    <cellStyle name="20 % – Zvýraznění3 5" xfId="79" xr:uid="{00000000-0005-0000-0000-000014000000}"/>
    <cellStyle name="20 % – Zvýraznění3 5 2" xfId="169" xr:uid="{B108BA06-969F-4230-B467-C3037727138B}"/>
    <cellStyle name="20 % – Zvýraznění3 6" xfId="80" xr:uid="{00000000-0005-0000-0000-000015000000}"/>
    <cellStyle name="20 % – Zvýraznění3 6 2" xfId="170" xr:uid="{FD6CBB49-9AE9-48C5-B61C-FED9F6C3EBA9}"/>
    <cellStyle name="20 % – Zvýraznění3 7" xfId="81" xr:uid="{00000000-0005-0000-0000-000016000000}"/>
    <cellStyle name="20 % – Zvýraznění3 7 2" xfId="171" xr:uid="{43F06E40-B3B8-4BE4-A1BD-EA9B831C5DCF}"/>
    <cellStyle name="20 % – Zvýraznění3 8" xfId="55" xr:uid="{00000000-0005-0000-0000-000017000000}"/>
    <cellStyle name="20 % – Zvýraznění4 2" xfId="82" xr:uid="{00000000-0005-0000-0000-000019000000}"/>
    <cellStyle name="20 % – Zvýraznění4 2 2" xfId="172" xr:uid="{A18D4353-7DA5-432E-AD2C-6062A0717EC9}"/>
    <cellStyle name="20 % – Zvýraznění4 3" xfId="83" xr:uid="{00000000-0005-0000-0000-00001A000000}"/>
    <cellStyle name="20 % – Zvýraznění4 3 2" xfId="173" xr:uid="{99A470D4-C477-4037-8F0F-3D438B10B23D}"/>
    <cellStyle name="20 % – Zvýraznění4 4" xfId="84" xr:uid="{00000000-0005-0000-0000-00001B000000}"/>
    <cellStyle name="20 % – Zvýraznění4 4 2" xfId="174" xr:uid="{E0C4BFD3-8D03-4AEC-88A0-2A8B160C1626}"/>
    <cellStyle name="20 % – Zvýraznění4 5" xfId="85" xr:uid="{00000000-0005-0000-0000-00001C000000}"/>
    <cellStyle name="20 % – Zvýraznění4 5 2" xfId="175" xr:uid="{25823E86-60F2-42B4-9AC0-1D1C350178FD}"/>
    <cellStyle name="20 % – Zvýraznění4 6" xfId="86" xr:uid="{00000000-0005-0000-0000-00001D000000}"/>
    <cellStyle name="20 % – Zvýraznění4 6 2" xfId="176" xr:uid="{174DF5CA-58DB-4588-980C-791E2C92FB6D}"/>
    <cellStyle name="20 % – Zvýraznění4 7" xfId="87" xr:uid="{00000000-0005-0000-0000-00001E000000}"/>
    <cellStyle name="20 % – Zvýraznění4 7 2" xfId="177" xr:uid="{BA94F6E5-5D77-4A7E-AE07-32D63AA3F341}"/>
    <cellStyle name="20 % – Zvýraznění4 8" xfId="57" xr:uid="{00000000-0005-0000-0000-00001F000000}"/>
    <cellStyle name="20 % – Zvýraznění5 2" xfId="88" xr:uid="{00000000-0005-0000-0000-000021000000}"/>
    <cellStyle name="20 % – Zvýraznění5 2 2" xfId="178" xr:uid="{22629361-2C90-497F-97C2-5AA38F06C320}"/>
    <cellStyle name="20 % – Zvýraznění5 3" xfId="89" xr:uid="{00000000-0005-0000-0000-000022000000}"/>
    <cellStyle name="20 % – Zvýraznění5 3 2" xfId="179" xr:uid="{033B83BC-DA90-47EF-80B4-B528C5A3FA05}"/>
    <cellStyle name="20 % – Zvýraznění5 4" xfId="90" xr:uid="{00000000-0005-0000-0000-000023000000}"/>
    <cellStyle name="20 % – Zvýraznění5 4 2" xfId="180" xr:uid="{B255AFA3-80CB-4833-AA7C-66F98A9DC576}"/>
    <cellStyle name="20 % – Zvýraznění5 5" xfId="91" xr:uid="{00000000-0005-0000-0000-000024000000}"/>
    <cellStyle name="20 % – Zvýraznění5 5 2" xfId="181" xr:uid="{36AD5CC8-BBA9-4EB9-A744-4F7168B24A69}"/>
    <cellStyle name="20 % – Zvýraznění5 6" xfId="92" xr:uid="{00000000-0005-0000-0000-000025000000}"/>
    <cellStyle name="20 % – Zvýraznění5 6 2" xfId="182" xr:uid="{44648DD5-694F-4F38-8C7A-41B4657B8293}"/>
    <cellStyle name="20 % – Zvýraznění5 7" xfId="93" xr:uid="{00000000-0005-0000-0000-000026000000}"/>
    <cellStyle name="20 % – Zvýraznění5 7 2" xfId="183" xr:uid="{F35170AF-C037-4A81-8F50-10A6A27FEA8D}"/>
    <cellStyle name="20 % – Zvýraznění5 8" xfId="59" xr:uid="{00000000-0005-0000-0000-000027000000}"/>
    <cellStyle name="20 % – Zvýraznění6 2" xfId="94" xr:uid="{00000000-0005-0000-0000-000029000000}"/>
    <cellStyle name="20 % – Zvýraznění6 2 2" xfId="184" xr:uid="{7B7BE373-60C4-4C25-A651-8BE8E1E1A08C}"/>
    <cellStyle name="20 % – Zvýraznění6 3" xfId="95" xr:uid="{00000000-0005-0000-0000-00002A000000}"/>
    <cellStyle name="20 % – Zvýraznění6 3 2" xfId="185" xr:uid="{7EFF8B25-D89B-4AD1-9088-15BF7820FAE7}"/>
    <cellStyle name="20 % – Zvýraznění6 4" xfId="96" xr:uid="{00000000-0005-0000-0000-00002B000000}"/>
    <cellStyle name="20 % – Zvýraznění6 4 2" xfId="186" xr:uid="{86EC3C88-4B88-401A-8F46-D02374F6867F}"/>
    <cellStyle name="20 % – Zvýraznění6 5" xfId="97" xr:uid="{00000000-0005-0000-0000-00002C000000}"/>
    <cellStyle name="20 % – Zvýraznění6 5 2" xfId="187" xr:uid="{D30F55B4-71D9-4AF1-BFAB-240FF6244F36}"/>
    <cellStyle name="20 % – Zvýraznění6 6" xfId="98" xr:uid="{00000000-0005-0000-0000-00002D000000}"/>
    <cellStyle name="20 % – Zvýraznění6 6 2" xfId="188" xr:uid="{297B14FB-EA34-4866-A878-87D1D66AA17C}"/>
    <cellStyle name="20 % – Zvýraznění6 7" xfId="99" xr:uid="{00000000-0005-0000-0000-00002E000000}"/>
    <cellStyle name="20 % – Zvýraznění6 7 2" xfId="189" xr:uid="{B51D784B-769A-4BFE-9926-3FD508C482A4}"/>
    <cellStyle name="20 % – Zvýraznění6 8" xfId="61" xr:uid="{00000000-0005-0000-0000-00002F000000}"/>
    <cellStyle name="40 % – Zvýraznění 1" xfId="25" builtinId="31" customBuiltin="1"/>
    <cellStyle name="40 % – Zvýraznění 2" xfId="29" builtinId="35" customBuiltin="1"/>
    <cellStyle name="40 % – Zvýraznění 3" xfId="33" builtinId="39" customBuiltin="1"/>
    <cellStyle name="40 % – Zvýraznění 4" xfId="37" builtinId="43" customBuiltin="1"/>
    <cellStyle name="40 % – Zvýraznění 5" xfId="41" builtinId="47" customBuiltin="1"/>
    <cellStyle name="40 % – Zvýraznění 6" xfId="45" builtinId="51" customBuiltin="1"/>
    <cellStyle name="40 % – Zvýraznění1 2" xfId="100" xr:uid="{00000000-0005-0000-0000-000031000000}"/>
    <cellStyle name="40 % – Zvýraznění1 2 2" xfId="190" xr:uid="{C9D512F5-2D9B-45F8-BDF7-3EC7C317E0CB}"/>
    <cellStyle name="40 % – Zvýraznění1 3" xfId="101" xr:uid="{00000000-0005-0000-0000-000032000000}"/>
    <cellStyle name="40 % – Zvýraznění1 3 2" xfId="191" xr:uid="{44938BA4-8207-4832-8FE4-129AD708FF12}"/>
    <cellStyle name="40 % – Zvýraznění1 4" xfId="102" xr:uid="{00000000-0005-0000-0000-000033000000}"/>
    <cellStyle name="40 % – Zvýraznění1 4 2" xfId="192" xr:uid="{94306F81-8813-41CC-BE6C-2D8CF9D5F674}"/>
    <cellStyle name="40 % – Zvýraznění1 5" xfId="103" xr:uid="{00000000-0005-0000-0000-000034000000}"/>
    <cellStyle name="40 % – Zvýraznění1 5 2" xfId="193" xr:uid="{93956B74-207D-4CBC-B80C-CC24BBD6C695}"/>
    <cellStyle name="40 % – Zvýraznění1 6" xfId="104" xr:uid="{00000000-0005-0000-0000-000035000000}"/>
    <cellStyle name="40 % – Zvýraznění1 6 2" xfId="194" xr:uid="{7A61E9D4-1FA9-4938-B3D7-39057B25C761}"/>
    <cellStyle name="40 % – Zvýraznění1 7" xfId="105" xr:uid="{00000000-0005-0000-0000-000036000000}"/>
    <cellStyle name="40 % – Zvýraznění1 7 2" xfId="195" xr:uid="{9DCD53D4-6CF0-4BB3-B6CF-A8294AA61491}"/>
    <cellStyle name="40 % – Zvýraznění1 8" xfId="52" xr:uid="{00000000-0005-0000-0000-000037000000}"/>
    <cellStyle name="40 % – Zvýraznění2 2" xfId="106" xr:uid="{00000000-0005-0000-0000-000039000000}"/>
    <cellStyle name="40 % – Zvýraznění2 2 2" xfId="196" xr:uid="{BD959120-B82A-426A-AE4C-899DE3D69E7C}"/>
    <cellStyle name="40 % – Zvýraznění2 3" xfId="107" xr:uid="{00000000-0005-0000-0000-00003A000000}"/>
    <cellStyle name="40 % – Zvýraznění2 3 2" xfId="197" xr:uid="{CB90196F-D40B-4FF2-89A9-875087C06A04}"/>
    <cellStyle name="40 % – Zvýraznění2 4" xfId="108" xr:uid="{00000000-0005-0000-0000-00003B000000}"/>
    <cellStyle name="40 % – Zvýraznění2 4 2" xfId="198" xr:uid="{1E615B08-DA6B-461D-86A4-078B78F076DB}"/>
    <cellStyle name="40 % – Zvýraznění2 5" xfId="109" xr:uid="{00000000-0005-0000-0000-00003C000000}"/>
    <cellStyle name="40 % – Zvýraznění2 5 2" xfId="199" xr:uid="{281A70DC-9E5C-4B47-8D72-E7336D8D40C8}"/>
    <cellStyle name="40 % – Zvýraznění2 6" xfId="110" xr:uid="{00000000-0005-0000-0000-00003D000000}"/>
    <cellStyle name="40 % – Zvýraznění2 6 2" xfId="200" xr:uid="{B08587E3-9152-461E-964F-F730433EFE70}"/>
    <cellStyle name="40 % – Zvýraznění2 7" xfId="111" xr:uid="{00000000-0005-0000-0000-00003E000000}"/>
    <cellStyle name="40 % – Zvýraznění2 7 2" xfId="201" xr:uid="{12CE7C8B-7938-44D6-8329-D0B0234323FE}"/>
    <cellStyle name="40 % – Zvýraznění2 8" xfId="54" xr:uid="{00000000-0005-0000-0000-00003F000000}"/>
    <cellStyle name="40 % – Zvýraznění3 2" xfId="112" xr:uid="{00000000-0005-0000-0000-000041000000}"/>
    <cellStyle name="40 % – Zvýraznění3 2 2" xfId="202" xr:uid="{31130786-227A-477E-B821-78BA25B73543}"/>
    <cellStyle name="40 % – Zvýraznění3 3" xfId="113" xr:uid="{00000000-0005-0000-0000-000042000000}"/>
    <cellStyle name="40 % – Zvýraznění3 3 2" xfId="203" xr:uid="{E864B168-29B8-40C8-AC7E-E3DC97CE0563}"/>
    <cellStyle name="40 % – Zvýraznění3 4" xfId="114" xr:uid="{00000000-0005-0000-0000-000043000000}"/>
    <cellStyle name="40 % – Zvýraznění3 4 2" xfId="204" xr:uid="{B76B99F6-2102-498F-8C4F-68F3CDDB770A}"/>
    <cellStyle name="40 % – Zvýraznění3 5" xfId="115" xr:uid="{00000000-0005-0000-0000-000044000000}"/>
    <cellStyle name="40 % – Zvýraznění3 5 2" xfId="205" xr:uid="{0EE28706-7484-420D-B502-1BA58C08EFF7}"/>
    <cellStyle name="40 % – Zvýraznění3 6" xfId="116" xr:uid="{00000000-0005-0000-0000-000045000000}"/>
    <cellStyle name="40 % – Zvýraznění3 6 2" xfId="206" xr:uid="{8935F199-97EA-424B-9B8D-B59D8FEF1124}"/>
    <cellStyle name="40 % – Zvýraznění3 7" xfId="117" xr:uid="{00000000-0005-0000-0000-000046000000}"/>
    <cellStyle name="40 % – Zvýraznění3 7 2" xfId="207" xr:uid="{E10F342A-D77A-4236-9F0D-841AE1A8E25A}"/>
    <cellStyle name="40 % – Zvýraznění3 8" xfId="56" xr:uid="{00000000-0005-0000-0000-000047000000}"/>
    <cellStyle name="40 % – Zvýraznění4 2" xfId="118" xr:uid="{00000000-0005-0000-0000-000049000000}"/>
    <cellStyle name="40 % – Zvýraznění4 2 2" xfId="208" xr:uid="{7C39D355-5659-4641-A303-DD774B6B689E}"/>
    <cellStyle name="40 % – Zvýraznění4 3" xfId="119" xr:uid="{00000000-0005-0000-0000-00004A000000}"/>
    <cellStyle name="40 % – Zvýraznění4 3 2" xfId="209" xr:uid="{860EF0B0-C54D-49C9-92AA-21F9DACAD35E}"/>
    <cellStyle name="40 % – Zvýraznění4 4" xfId="120" xr:uid="{00000000-0005-0000-0000-00004B000000}"/>
    <cellStyle name="40 % – Zvýraznění4 4 2" xfId="210" xr:uid="{E18EF341-CF2C-47AD-BE1B-116D9B4EB527}"/>
    <cellStyle name="40 % – Zvýraznění4 5" xfId="121" xr:uid="{00000000-0005-0000-0000-00004C000000}"/>
    <cellStyle name="40 % – Zvýraznění4 5 2" xfId="211" xr:uid="{2D831E8D-62A8-48B8-91CF-CF5B24927CA6}"/>
    <cellStyle name="40 % – Zvýraznění4 6" xfId="122" xr:uid="{00000000-0005-0000-0000-00004D000000}"/>
    <cellStyle name="40 % – Zvýraznění4 6 2" xfId="212" xr:uid="{71E429AA-C3C9-499C-B73E-6565D5CC04F0}"/>
    <cellStyle name="40 % – Zvýraznění4 7" xfId="123" xr:uid="{00000000-0005-0000-0000-00004E000000}"/>
    <cellStyle name="40 % – Zvýraznění4 7 2" xfId="213" xr:uid="{E32549A0-3FC9-42BD-93AE-2612A370B5E3}"/>
    <cellStyle name="40 % – Zvýraznění4 8" xfId="58" xr:uid="{00000000-0005-0000-0000-00004F000000}"/>
    <cellStyle name="40 % – Zvýraznění5 2" xfId="124" xr:uid="{00000000-0005-0000-0000-000051000000}"/>
    <cellStyle name="40 % – Zvýraznění5 2 2" xfId="214" xr:uid="{457955C8-7400-4E71-88AB-9A6DDC58007A}"/>
    <cellStyle name="40 % – Zvýraznění5 3" xfId="125" xr:uid="{00000000-0005-0000-0000-000052000000}"/>
    <cellStyle name="40 % – Zvýraznění5 3 2" xfId="215" xr:uid="{072F797A-72EA-48DB-B97F-6E2C00DBF80B}"/>
    <cellStyle name="40 % – Zvýraznění5 4" xfId="126" xr:uid="{00000000-0005-0000-0000-000053000000}"/>
    <cellStyle name="40 % – Zvýraznění5 4 2" xfId="216" xr:uid="{2AEE92EC-2305-4483-8A84-9D222750738D}"/>
    <cellStyle name="40 % – Zvýraznění5 5" xfId="127" xr:uid="{00000000-0005-0000-0000-000054000000}"/>
    <cellStyle name="40 % – Zvýraznění5 5 2" xfId="217" xr:uid="{079E4F07-7F46-4B0D-93D6-6BED27D24C8E}"/>
    <cellStyle name="40 % – Zvýraznění5 6" xfId="128" xr:uid="{00000000-0005-0000-0000-000055000000}"/>
    <cellStyle name="40 % – Zvýraznění5 6 2" xfId="218" xr:uid="{A146339B-6CC8-4106-8A73-A557C2547926}"/>
    <cellStyle name="40 % – Zvýraznění5 7" xfId="129" xr:uid="{00000000-0005-0000-0000-000056000000}"/>
    <cellStyle name="40 % – Zvýraznění5 7 2" xfId="219" xr:uid="{02EC034E-7DAC-427A-A298-F6D0266A4C82}"/>
    <cellStyle name="40 % – Zvýraznění5 8" xfId="60" xr:uid="{00000000-0005-0000-0000-000057000000}"/>
    <cellStyle name="40 % – Zvýraznění6 2" xfId="130" xr:uid="{00000000-0005-0000-0000-000059000000}"/>
    <cellStyle name="40 % – Zvýraznění6 2 2" xfId="220" xr:uid="{90477A74-D836-460E-AE47-15FA95CEDF15}"/>
    <cellStyle name="40 % – Zvýraznění6 3" xfId="131" xr:uid="{00000000-0005-0000-0000-00005A000000}"/>
    <cellStyle name="40 % – Zvýraznění6 3 2" xfId="221" xr:uid="{7900E84B-3305-4365-97A4-7880B88483EC}"/>
    <cellStyle name="40 % – Zvýraznění6 4" xfId="132" xr:uid="{00000000-0005-0000-0000-00005B000000}"/>
    <cellStyle name="40 % – Zvýraznění6 4 2" xfId="222" xr:uid="{939447C4-9D09-4253-A350-F592E9B97A44}"/>
    <cellStyle name="40 % – Zvýraznění6 5" xfId="133" xr:uid="{00000000-0005-0000-0000-00005C000000}"/>
    <cellStyle name="40 % – Zvýraznění6 5 2" xfId="223" xr:uid="{6FC533E8-F2AC-42A3-8536-D660EC88E4D2}"/>
    <cellStyle name="40 % – Zvýraznění6 6" xfId="134" xr:uid="{00000000-0005-0000-0000-00005D000000}"/>
    <cellStyle name="40 % – Zvýraznění6 6 2" xfId="224" xr:uid="{10664554-C855-4CBC-AF8B-BE1CE80ED5C8}"/>
    <cellStyle name="40 % – Zvýraznění6 7" xfId="135" xr:uid="{00000000-0005-0000-0000-00005E000000}"/>
    <cellStyle name="40 % – Zvýraznění6 7 2" xfId="225" xr:uid="{FF844815-3C2D-4D5C-BACC-485CE353A96E}"/>
    <cellStyle name="40 % – Zvýraznění6 8" xfId="62" xr:uid="{00000000-0005-0000-0000-00005F000000}"/>
    <cellStyle name="60 % – Zvýraznění 1" xfId="26" builtinId="32" customBuiltin="1"/>
    <cellStyle name="60 % – Zvýraznění 2" xfId="30" builtinId="36" customBuiltin="1"/>
    <cellStyle name="60 % – Zvýraznění 3" xfId="34" builtinId="40" customBuiltin="1"/>
    <cellStyle name="60 % – Zvýraznění 4" xfId="38" builtinId="44" customBuiltin="1"/>
    <cellStyle name="60 % – Zvýraznění 5" xfId="42" builtinId="48" customBuiltin="1"/>
    <cellStyle name="60 % – Zvýraznění 6" xfId="46" builtinId="52" customBuiltin="1"/>
    <cellStyle name="60 % – Zvýraznění3 2" xfId="136" xr:uid="{00000000-0005-0000-0000-000063000000}"/>
    <cellStyle name="60 % – Zvýraznění4 2" xfId="137" xr:uid="{00000000-0005-0000-0000-000065000000}"/>
    <cellStyle name="60 % – Zvýraznění6 2" xfId="138" xr:uid="{00000000-0005-0000-0000-000068000000}"/>
    <cellStyle name="Celkem" xfId="22" builtinId="25" customBuiltin="1"/>
    <cellStyle name="Kontrolní buňka" xfId="19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ev" xfId="7" builtinId="15" customBuiltin="1"/>
    <cellStyle name="Neutrální" xfId="14" builtinId="28" customBuiltin="1"/>
    <cellStyle name="Normální" xfId="0" builtinId="0"/>
    <cellStyle name="Normální 10" xfId="50" xr:uid="{00000000-0005-0000-0000-000073000000}"/>
    <cellStyle name="Normální 11" xfId="153" xr:uid="{E8957948-EC91-45A1-9F3A-0A9FDF1DCE23}"/>
    <cellStyle name="Normální 2" xfId="2" xr:uid="{00000000-0005-0000-0000-000074000000}"/>
    <cellStyle name="Normální 2 2" xfId="139" xr:uid="{00000000-0005-0000-0000-000075000000}"/>
    <cellStyle name="Normální 2 3" xfId="226" xr:uid="{78A2678C-9F8D-4CA0-97D9-FD89582EB814}"/>
    <cellStyle name="Normální 3" xfId="4" xr:uid="{00000000-0005-0000-0000-000076000000}"/>
    <cellStyle name="Normální 3 2" xfId="140" xr:uid="{00000000-0005-0000-0000-000077000000}"/>
    <cellStyle name="Normální 3 3" xfId="227" xr:uid="{46F4978A-6F29-4EB5-B88D-0D6F41860B77}"/>
    <cellStyle name="Normální 4" xfId="3" xr:uid="{00000000-0005-0000-0000-000078000000}"/>
    <cellStyle name="Normální 4 2" xfId="141" xr:uid="{00000000-0005-0000-0000-000079000000}"/>
    <cellStyle name="Normální 4 3" xfId="228" xr:uid="{52C88B58-98A0-4B92-9303-79E5B945FDA6}"/>
    <cellStyle name="Normální 5" xfId="5" xr:uid="{00000000-0005-0000-0000-00007A000000}"/>
    <cellStyle name="Normální 5 2" xfId="142" xr:uid="{00000000-0005-0000-0000-00007B000000}"/>
    <cellStyle name="Normální 5 3" xfId="229" xr:uid="{61BEE048-95C1-4DA9-8E73-0F9CCE497458}"/>
    <cellStyle name="Normální 6" xfId="6" xr:uid="{00000000-0005-0000-0000-00007C000000}"/>
    <cellStyle name="Normální 6 2" xfId="143" xr:uid="{00000000-0005-0000-0000-00007D000000}"/>
    <cellStyle name="Normální 6 3" xfId="230" xr:uid="{9F8606BF-E1BA-4469-AAB2-83CDC1FAED3F}"/>
    <cellStyle name="Normální 7" xfId="47" xr:uid="{00000000-0005-0000-0000-00007E000000}"/>
    <cellStyle name="Normální 7 2" xfId="144" xr:uid="{00000000-0005-0000-0000-00007F000000}"/>
    <cellStyle name="Normální 7 3" xfId="231" xr:uid="{8BD69932-3C87-49D7-9CA0-031B0E57B224}"/>
    <cellStyle name="Normální 8" xfId="49" xr:uid="{00000000-0005-0000-0000-000080000000}"/>
    <cellStyle name="Normální 8 2" xfId="145" xr:uid="{00000000-0005-0000-0000-000081000000}"/>
    <cellStyle name="Normální 8 3" xfId="232" xr:uid="{164A9BE3-B865-4F1D-B18F-5243867892BA}"/>
    <cellStyle name="Normální 9" xfId="63" xr:uid="{00000000-0005-0000-0000-000082000000}"/>
    <cellStyle name="normální_List1" xfId="1" xr:uid="{00000000-0005-0000-0000-000083000000}"/>
    <cellStyle name="Poznámka 2" xfId="48" xr:uid="{00000000-0005-0000-0000-000084000000}"/>
    <cellStyle name="Poznámka 2 2" xfId="146" xr:uid="{00000000-0005-0000-0000-000085000000}"/>
    <cellStyle name="Poznámka 2 3" xfId="233" xr:uid="{878486A6-8AE5-42D9-B60E-5E2951AE22CD}"/>
    <cellStyle name="Poznámka 3" xfId="147" xr:uid="{00000000-0005-0000-0000-000086000000}"/>
    <cellStyle name="Poznámka 3 2" xfId="234" xr:uid="{6189B1BD-A69D-4FA4-BF84-D5EE981E09EF}"/>
    <cellStyle name="Poznámka 4" xfId="148" xr:uid="{00000000-0005-0000-0000-000087000000}"/>
    <cellStyle name="Poznámka 4 2" xfId="235" xr:uid="{8FA895BE-CDAC-49FE-8E8A-1FB66EA12C6A}"/>
    <cellStyle name="Poznámka 5" xfId="149" xr:uid="{00000000-0005-0000-0000-000088000000}"/>
    <cellStyle name="Poznámka 5 2" xfId="236" xr:uid="{CA15BFAE-EF2C-49F8-BC36-DBA988719B44}"/>
    <cellStyle name="Poznámka 6" xfId="150" xr:uid="{00000000-0005-0000-0000-000089000000}"/>
    <cellStyle name="Poznámka 6 2" xfId="237" xr:uid="{06D86C0D-60A2-460C-919D-5BFE1EBB739E}"/>
    <cellStyle name="Poznámka 7" xfId="151" xr:uid="{00000000-0005-0000-0000-00008A000000}"/>
    <cellStyle name="Poznámka 7 2" xfId="238" xr:uid="{AAA834A2-54FA-438B-86DC-CB5CA44DE7B7}"/>
    <cellStyle name="Poznámka 8" xfId="152" xr:uid="{00000000-0005-0000-0000-00008B000000}"/>
    <cellStyle name="Poznámka 8 2" xfId="239" xr:uid="{8CC755CB-4009-4D4C-A609-9CC1C4FC3748}"/>
    <cellStyle name="Propojená buňka" xfId="18" builtinId="24" customBuiltin="1"/>
    <cellStyle name="Správně" xfId="12" builtinId="26" customBuiltin="1"/>
    <cellStyle name="Špatně" xfId="13" builtinId="27" customBuiltin="1"/>
    <cellStyle name="Text upozornění" xfId="20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"/>
  <sheetViews>
    <sheetView tabSelected="1" topLeftCell="A2" workbookViewId="0">
      <selection activeCell="L29" sqref="L29"/>
    </sheetView>
  </sheetViews>
  <sheetFormatPr defaultRowHeight="13.2" x14ac:dyDescent="0.25"/>
  <cols>
    <col min="1" max="1" width="23.88671875" customWidth="1"/>
    <col min="2" max="6" width="8.44140625" bestFit="1" customWidth="1"/>
    <col min="7" max="13" width="8.44140625" customWidth="1"/>
    <col min="14" max="14" width="8.44140625" bestFit="1" customWidth="1"/>
    <col min="15" max="15" width="11.88671875" hidden="1" customWidth="1"/>
    <col min="16" max="16" width="5.44140625" hidden="1" customWidth="1"/>
    <col min="17" max="17" width="9.109375" hidden="1" customWidth="1"/>
  </cols>
  <sheetData>
    <row r="1" spans="1:17" ht="7.5" customHeight="1" x14ac:dyDescent="0.25"/>
    <row r="2" spans="1:17" ht="45" customHeight="1" x14ac:dyDescent="0.25">
      <c r="A2" s="185" t="s">
        <v>114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.5" customHeight="1" thickBo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8"/>
      <c r="Q3" s="88"/>
    </row>
    <row r="4" spans="1:17" ht="7.5" hidden="1" customHeight="1" thickBot="1" x14ac:dyDescent="0.3">
      <c r="A4" s="1"/>
      <c r="B4" s="1"/>
      <c r="C4" s="1"/>
      <c r="D4" s="95"/>
      <c r="E4" s="95"/>
      <c r="F4" s="1"/>
      <c r="G4" s="1"/>
      <c r="H4" s="1"/>
    </row>
    <row r="5" spans="1:17" ht="14.25" customHeight="1" thickTop="1" x14ac:dyDescent="0.25">
      <c r="A5" s="183" t="s">
        <v>23</v>
      </c>
      <c r="B5" s="179" t="s">
        <v>24</v>
      </c>
      <c r="C5" s="180"/>
      <c r="D5" s="180"/>
      <c r="E5" s="180"/>
      <c r="F5" s="180"/>
      <c r="G5" s="181"/>
      <c r="H5" s="179" t="s">
        <v>112</v>
      </c>
      <c r="I5" s="180"/>
      <c r="J5" s="180"/>
      <c r="K5" s="180"/>
      <c r="L5" s="180"/>
      <c r="M5" s="181"/>
      <c r="N5" s="43" t="s">
        <v>70</v>
      </c>
    </row>
    <row r="6" spans="1:17" ht="21.6" thickBot="1" x14ac:dyDescent="0.3">
      <c r="A6" s="184"/>
      <c r="B6" s="51" t="s">
        <v>66</v>
      </c>
      <c r="C6" s="48" t="s">
        <v>107</v>
      </c>
      <c r="D6" s="49" t="s">
        <v>67</v>
      </c>
      <c r="E6" s="48" t="s">
        <v>108</v>
      </c>
      <c r="F6" s="50" t="s">
        <v>27</v>
      </c>
      <c r="G6" s="83" t="s">
        <v>105</v>
      </c>
      <c r="H6" s="79" t="s">
        <v>25</v>
      </c>
      <c r="I6" s="48" t="s">
        <v>98</v>
      </c>
      <c r="J6" s="48" t="s">
        <v>26</v>
      </c>
      <c r="K6" s="49" t="s">
        <v>100</v>
      </c>
      <c r="L6" s="80" t="s">
        <v>101</v>
      </c>
      <c r="M6" s="84" t="s">
        <v>106</v>
      </c>
      <c r="N6" s="106" t="s">
        <v>2</v>
      </c>
    </row>
    <row r="7" spans="1:17" ht="13.5" customHeight="1" x14ac:dyDescent="0.25">
      <c r="A7" s="45" t="s">
        <v>28</v>
      </c>
      <c r="B7" s="149">
        <v>867</v>
      </c>
      <c r="C7" s="150">
        <v>729</v>
      </c>
      <c r="D7" s="150">
        <v>901</v>
      </c>
      <c r="E7" s="150">
        <v>782</v>
      </c>
      <c r="F7" s="151">
        <f>SUM(B7,D7)</f>
        <v>1768</v>
      </c>
      <c r="G7" s="152">
        <f>SUM(C7,E7)</f>
        <v>1511</v>
      </c>
      <c r="H7" s="153">
        <v>13</v>
      </c>
      <c r="I7" s="101">
        <v>2</v>
      </c>
      <c r="J7" s="154">
        <v>10</v>
      </c>
      <c r="K7" s="154">
        <v>2</v>
      </c>
      <c r="L7" s="155">
        <f>H7+I7+J7+K7</f>
        <v>27</v>
      </c>
      <c r="M7" s="156">
        <f>I7+K7</f>
        <v>4</v>
      </c>
      <c r="N7" s="157">
        <f>SUM(F7,L7)</f>
        <v>1795</v>
      </c>
    </row>
    <row r="8" spans="1:17" ht="13.5" customHeight="1" x14ac:dyDescent="0.25">
      <c r="A8" s="46" t="s">
        <v>29</v>
      </c>
      <c r="B8" s="158">
        <v>1880</v>
      </c>
      <c r="C8" s="159">
        <v>1590</v>
      </c>
      <c r="D8" s="159">
        <v>1970</v>
      </c>
      <c r="E8" s="159">
        <v>1718</v>
      </c>
      <c r="F8" s="160">
        <f t="shared" ref="F8:F29" si="0">SUM(B8,D8)</f>
        <v>3850</v>
      </c>
      <c r="G8" s="161">
        <f t="shared" ref="G8:G29" si="1">SUM(C8,E8)</f>
        <v>3308</v>
      </c>
      <c r="H8" s="162">
        <v>41</v>
      </c>
      <c r="I8" s="102">
        <v>3</v>
      </c>
      <c r="J8" s="67">
        <v>36</v>
      </c>
      <c r="K8" s="67">
        <v>3</v>
      </c>
      <c r="L8" s="163">
        <f t="shared" ref="L8:L9" si="2">H8+I8+J8+K8</f>
        <v>83</v>
      </c>
      <c r="M8" s="164">
        <f t="shared" ref="M8:M9" si="3">I8+K8</f>
        <v>6</v>
      </c>
      <c r="N8" s="165">
        <f t="shared" ref="N8:N29" si="4">SUM(F8,L8)</f>
        <v>3933</v>
      </c>
    </row>
    <row r="9" spans="1:17" ht="13.5" customHeight="1" x14ac:dyDescent="0.25">
      <c r="A9" s="46" t="s">
        <v>30</v>
      </c>
      <c r="B9" s="158">
        <v>1337</v>
      </c>
      <c r="C9" s="159">
        <v>1122</v>
      </c>
      <c r="D9" s="159">
        <v>1427</v>
      </c>
      <c r="E9" s="159">
        <v>1231</v>
      </c>
      <c r="F9" s="160">
        <f t="shared" si="0"/>
        <v>2764</v>
      </c>
      <c r="G9" s="161">
        <f t="shared" si="1"/>
        <v>2353</v>
      </c>
      <c r="H9" s="162">
        <v>14</v>
      </c>
      <c r="I9" s="102">
        <v>2</v>
      </c>
      <c r="J9" s="67">
        <v>9</v>
      </c>
      <c r="K9" s="67">
        <v>0</v>
      </c>
      <c r="L9" s="166">
        <f t="shared" si="2"/>
        <v>25</v>
      </c>
      <c r="M9" s="167">
        <f t="shared" si="3"/>
        <v>2</v>
      </c>
      <c r="N9" s="165">
        <f t="shared" si="4"/>
        <v>2789</v>
      </c>
      <c r="O9" s="44"/>
    </row>
    <row r="10" spans="1:17" ht="13.5" customHeight="1" x14ac:dyDescent="0.25">
      <c r="A10" s="46" t="s">
        <v>31</v>
      </c>
      <c r="B10" s="158">
        <v>660</v>
      </c>
      <c r="C10" s="159">
        <v>543</v>
      </c>
      <c r="D10" s="159">
        <v>728</v>
      </c>
      <c r="E10" s="159">
        <v>621</v>
      </c>
      <c r="F10" s="160">
        <f t="shared" si="0"/>
        <v>1388</v>
      </c>
      <c r="G10" s="161">
        <f t="shared" si="1"/>
        <v>1164</v>
      </c>
      <c r="H10" s="162">
        <v>7</v>
      </c>
      <c r="I10" s="102">
        <v>0</v>
      </c>
      <c r="J10" s="67">
        <v>5</v>
      </c>
      <c r="K10" s="67">
        <v>1</v>
      </c>
      <c r="L10" s="163">
        <f>SUM(H10,I10,J10,K10)</f>
        <v>13</v>
      </c>
      <c r="M10" s="164">
        <f>I10+K10</f>
        <v>1</v>
      </c>
      <c r="N10" s="165">
        <f t="shared" si="4"/>
        <v>1401</v>
      </c>
    </row>
    <row r="11" spans="1:17" ht="13.5" customHeight="1" x14ac:dyDescent="0.25">
      <c r="A11" s="46" t="s">
        <v>32</v>
      </c>
      <c r="B11" s="158">
        <v>5489</v>
      </c>
      <c r="C11" s="159">
        <v>4698</v>
      </c>
      <c r="D11" s="159">
        <v>5831</v>
      </c>
      <c r="E11" s="159">
        <v>5062</v>
      </c>
      <c r="F11" s="160">
        <f t="shared" si="0"/>
        <v>11320</v>
      </c>
      <c r="G11" s="161">
        <f t="shared" si="1"/>
        <v>9760</v>
      </c>
      <c r="H11" s="162">
        <v>504</v>
      </c>
      <c r="I11" s="102">
        <v>18</v>
      </c>
      <c r="J11" s="67">
        <v>182</v>
      </c>
      <c r="K11" s="67">
        <v>30</v>
      </c>
      <c r="L11" s="163">
        <f>SUM(H11,I11,J11,K11)</f>
        <v>734</v>
      </c>
      <c r="M11" s="164">
        <f t="shared" ref="M11:M13" si="5">I11+K11</f>
        <v>48</v>
      </c>
      <c r="N11" s="165">
        <f t="shared" si="4"/>
        <v>12054</v>
      </c>
    </row>
    <row r="12" spans="1:17" ht="13.5" customHeight="1" x14ac:dyDescent="0.25">
      <c r="A12" s="46" t="s">
        <v>33</v>
      </c>
      <c r="B12" s="158">
        <v>570</v>
      </c>
      <c r="C12" s="159">
        <v>499</v>
      </c>
      <c r="D12" s="159">
        <v>594</v>
      </c>
      <c r="E12" s="159">
        <v>524</v>
      </c>
      <c r="F12" s="160">
        <f t="shared" si="0"/>
        <v>1164</v>
      </c>
      <c r="G12" s="161">
        <f t="shared" si="1"/>
        <v>1023</v>
      </c>
      <c r="H12" s="162">
        <v>20</v>
      </c>
      <c r="I12" s="102">
        <v>0</v>
      </c>
      <c r="J12" s="67">
        <v>25</v>
      </c>
      <c r="K12" s="67">
        <v>1</v>
      </c>
      <c r="L12" s="163">
        <f t="shared" ref="L12" si="6">SUM(H12,I12,J12,K12)</f>
        <v>46</v>
      </c>
      <c r="M12" s="164">
        <f t="shared" si="5"/>
        <v>1</v>
      </c>
      <c r="N12" s="165">
        <f t="shared" si="4"/>
        <v>1210</v>
      </c>
    </row>
    <row r="13" spans="1:17" ht="13.5" customHeight="1" x14ac:dyDescent="0.25">
      <c r="A13" s="46" t="s">
        <v>34</v>
      </c>
      <c r="B13" s="158">
        <v>1745</v>
      </c>
      <c r="C13" s="159">
        <v>1441</v>
      </c>
      <c r="D13" s="159">
        <v>1688</v>
      </c>
      <c r="E13" s="159">
        <v>1448</v>
      </c>
      <c r="F13" s="160">
        <f t="shared" si="0"/>
        <v>3433</v>
      </c>
      <c r="G13" s="161">
        <f t="shared" si="1"/>
        <v>2889</v>
      </c>
      <c r="H13" s="162">
        <v>35</v>
      </c>
      <c r="I13" s="102">
        <v>5</v>
      </c>
      <c r="J13" s="67">
        <v>31</v>
      </c>
      <c r="K13" s="67">
        <v>3</v>
      </c>
      <c r="L13" s="163">
        <f>SUM(H13,I13,J13,K13)</f>
        <v>74</v>
      </c>
      <c r="M13" s="164">
        <f t="shared" si="5"/>
        <v>8</v>
      </c>
      <c r="N13" s="165">
        <f t="shared" si="4"/>
        <v>3507</v>
      </c>
    </row>
    <row r="14" spans="1:17" ht="13.5" customHeight="1" x14ac:dyDescent="0.25">
      <c r="A14" s="46" t="s">
        <v>35</v>
      </c>
      <c r="B14" s="158">
        <v>17642</v>
      </c>
      <c r="C14" s="159">
        <v>14796</v>
      </c>
      <c r="D14" s="159">
        <v>18604</v>
      </c>
      <c r="E14" s="159">
        <v>15951</v>
      </c>
      <c r="F14" s="160">
        <f t="shared" si="0"/>
        <v>36246</v>
      </c>
      <c r="G14" s="161">
        <f t="shared" si="1"/>
        <v>30747</v>
      </c>
      <c r="H14" s="162">
        <v>1289</v>
      </c>
      <c r="I14" s="102">
        <v>160</v>
      </c>
      <c r="J14" s="102">
        <v>989</v>
      </c>
      <c r="K14" s="102">
        <v>148</v>
      </c>
      <c r="L14" s="163">
        <f>SUM(H14,I14,J14,K14)</f>
        <v>2586</v>
      </c>
      <c r="M14" s="164">
        <f>I14+K14</f>
        <v>308</v>
      </c>
      <c r="N14" s="165">
        <v>2362</v>
      </c>
    </row>
    <row r="15" spans="1:17" ht="13.5" customHeight="1" x14ac:dyDescent="0.25">
      <c r="A15" s="46" t="s">
        <v>36</v>
      </c>
      <c r="B15" s="158">
        <v>1118</v>
      </c>
      <c r="C15" s="159">
        <v>922</v>
      </c>
      <c r="D15" s="159">
        <v>1157</v>
      </c>
      <c r="E15" s="159">
        <v>953</v>
      </c>
      <c r="F15" s="160">
        <f t="shared" si="0"/>
        <v>2275</v>
      </c>
      <c r="G15" s="161">
        <f t="shared" si="1"/>
        <v>1875</v>
      </c>
      <c r="H15" s="162">
        <v>22</v>
      </c>
      <c r="I15" s="102">
        <v>6</v>
      </c>
      <c r="J15" s="67">
        <v>22</v>
      </c>
      <c r="K15" s="67">
        <v>5</v>
      </c>
      <c r="L15" s="163">
        <f>SUM(H15,I15,J15,K15)</f>
        <v>55</v>
      </c>
      <c r="M15" s="164">
        <f t="shared" ref="M15:M29" si="7">I15+K15</f>
        <v>11</v>
      </c>
      <c r="N15" s="165">
        <f t="shared" si="4"/>
        <v>2330</v>
      </c>
    </row>
    <row r="16" spans="1:17" ht="13.5" customHeight="1" x14ac:dyDescent="0.25">
      <c r="A16" s="46" t="s">
        <v>37</v>
      </c>
      <c r="B16" s="158">
        <v>369</v>
      </c>
      <c r="C16" s="159">
        <v>318</v>
      </c>
      <c r="D16" s="159">
        <v>329</v>
      </c>
      <c r="E16" s="159">
        <v>282</v>
      </c>
      <c r="F16" s="160">
        <f t="shared" si="0"/>
        <v>698</v>
      </c>
      <c r="G16" s="161">
        <f t="shared" si="1"/>
        <v>600</v>
      </c>
      <c r="H16" s="162">
        <v>15</v>
      </c>
      <c r="I16" s="102">
        <v>0</v>
      </c>
      <c r="J16" s="67">
        <v>3</v>
      </c>
      <c r="K16" s="67">
        <v>0</v>
      </c>
      <c r="L16" s="163">
        <f>SUM(H16,I16,J16,K16)</f>
        <v>18</v>
      </c>
      <c r="M16" s="164">
        <f t="shared" si="7"/>
        <v>0</v>
      </c>
      <c r="N16" s="165">
        <f t="shared" si="4"/>
        <v>716</v>
      </c>
    </row>
    <row r="17" spans="1:26" ht="13.5" customHeight="1" x14ac:dyDescent="0.25">
      <c r="A17" s="46" t="s">
        <v>38</v>
      </c>
      <c r="B17" s="158">
        <v>46984</v>
      </c>
      <c r="C17" s="159">
        <v>40549</v>
      </c>
      <c r="D17" s="159">
        <v>50242</v>
      </c>
      <c r="E17" s="159">
        <v>44061</v>
      </c>
      <c r="F17" s="160">
        <f t="shared" si="0"/>
        <v>97226</v>
      </c>
      <c r="G17" s="161">
        <f t="shared" si="1"/>
        <v>84610</v>
      </c>
      <c r="H17" s="162">
        <v>1855</v>
      </c>
      <c r="I17" s="102">
        <v>216</v>
      </c>
      <c r="J17" s="102">
        <v>1363</v>
      </c>
      <c r="K17" s="102">
        <v>181</v>
      </c>
      <c r="L17" s="163">
        <f>SUM(H17,I17,J17,K17)</f>
        <v>3615</v>
      </c>
      <c r="M17" s="164">
        <f t="shared" si="7"/>
        <v>397</v>
      </c>
      <c r="N17" s="165">
        <f t="shared" si="4"/>
        <v>100841</v>
      </c>
      <c r="O17" s="3"/>
      <c r="P17" s="3"/>
    </row>
    <row r="18" spans="1:26" ht="13.5" customHeight="1" x14ac:dyDescent="0.25">
      <c r="A18" s="46" t="s">
        <v>39</v>
      </c>
      <c r="B18" s="158">
        <v>1554</v>
      </c>
      <c r="C18" s="159">
        <v>1304</v>
      </c>
      <c r="D18" s="159">
        <v>1691</v>
      </c>
      <c r="E18" s="159">
        <v>1444</v>
      </c>
      <c r="F18" s="160">
        <f t="shared" si="0"/>
        <v>3245</v>
      </c>
      <c r="G18" s="161">
        <f t="shared" si="1"/>
        <v>2748</v>
      </c>
      <c r="H18" s="162">
        <v>24</v>
      </c>
      <c r="I18" s="102">
        <v>1</v>
      </c>
      <c r="J18" s="67">
        <v>17</v>
      </c>
      <c r="K18" s="67">
        <v>2</v>
      </c>
      <c r="L18" s="163">
        <f t="shared" ref="L18:L24" si="8">SUM(H18,I18,J18,K18)</f>
        <v>44</v>
      </c>
      <c r="M18" s="164">
        <f t="shared" si="7"/>
        <v>3</v>
      </c>
      <c r="N18" s="165">
        <f t="shared" si="4"/>
        <v>3289</v>
      </c>
    </row>
    <row r="19" spans="1:26" ht="13.5" customHeight="1" x14ac:dyDescent="0.25">
      <c r="A19" s="46" t="s">
        <v>40</v>
      </c>
      <c r="B19" s="158">
        <v>767</v>
      </c>
      <c r="C19" s="159">
        <v>652</v>
      </c>
      <c r="D19" s="159">
        <v>770</v>
      </c>
      <c r="E19" s="159">
        <v>653</v>
      </c>
      <c r="F19" s="160">
        <f t="shared" si="0"/>
        <v>1537</v>
      </c>
      <c r="G19" s="161">
        <f t="shared" si="1"/>
        <v>1305</v>
      </c>
      <c r="H19" s="162">
        <v>9</v>
      </c>
      <c r="I19" s="102">
        <v>1</v>
      </c>
      <c r="J19" s="67">
        <v>14</v>
      </c>
      <c r="K19" s="67">
        <v>2</v>
      </c>
      <c r="L19" s="163">
        <f t="shared" si="8"/>
        <v>26</v>
      </c>
      <c r="M19" s="164">
        <f t="shared" si="7"/>
        <v>3</v>
      </c>
      <c r="N19" s="165">
        <f t="shared" si="4"/>
        <v>1563</v>
      </c>
    </row>
    <row r="20" spans="1:26" ht="13.5" customHeight="1" x14ac:dyDescent="0.25">
      <c r="A20" s="46" t="s">
        <v>41</v>
      </c>
      <c r="B20" s="158">
        <v>2494</v>
      </c>
      <c r="C20" s="159">
        <v>2128</v>
      </c>
      <c r="D20" s="159">
        <v>2545</v>
      </c>
      <c r="E20" s="159">
        <v>2175</v>
      </c>
      <c r="F20" s="160">
        <f t="shared" si="0"/>
        <v>5039</v>
      </c>
      <c r="G20" s="161">
        <f t="shared" si="1"/>
        <v>4303</v>
      </c>
      <c r="H20" s="162">
        <v>65</v>
      </c>
      <c r="I20" s="102">
        <v>1</v>
      </c>
      <c r="J20" s="67">
        <v>19</v>
      </c>
      <c r="K20" s="67">
        <v>0</v>
      </c>
      <c r="L20" s="163">
        <f t="shared" si="8"/>
        <v>85</v>
      </c>
      <c r="M20" s="164">
        <f t="shared" si="7"/>
        <v>1</v>
      </c>
      <c r="N20" s="165">
        <f t="shared" si="4"/>
        <v>5124</v>
      </c>
    </row>
    <row r="21" spans="1:26" ht="13.5" customHeight="1" x14ac:dyDescent="0.25">
      <c r="A21" s="46" t="s">
        <v>42</v>
      </c>
      <c r="B21" s="158">
        <v>28390</v>
      </c>
      <c r="C21" s="159">
        <v>24504</v>
      </c>
      <c r="D21" s="159">
        <v>32230</v>
      </c>
      <c r="E21" s="159">
        <v>28565</v>
      </c>
      <c r="F21" s="160">
        <f t="shared" si="0"/>
        <v>60620</v>
      </c>
      <c r="G21" s="161">
        <f t="shared" si="1"/>
        <v>53069</v>
      </c>
      <c r="H21" s="162">
        <v>926</v>
      </c>
      <c r="I21" s="102">
        <v>80</v>
      </c>
      <c r="J21" s="67">
        <v>689</v>
      </c>
      <c r="K21" s="67">
        <v>81</v>
      </c>
      <c r="L21" s="163">
        <f t="shared" si="8"/>
        <v>1776</v>
      </c>
      <c r="M21" s="164">
        <f t="shared" si="7"/>
        <v>161</v>
      </c>
      <c r="N21" s="165">
        <f t="shared" si="4"/>
        <v>62396</v>
      </c>
    </row>
    <row r="22" spans="1:26" ht="13.5" customHeight="1" x14ac:dyDescent="0.25">
      <c r="A22" s="46" t="s">
        <v>43</v>
      </c>
      <c r="B22" s="158">
        <v>602</v>
      </c>
      <c r="C22" s="159">
        <v>514</v>
      </c>
      <c r="D22" s="159">
        <v>624</v>
      </c>
      <c r="E22" s="159">
        <v>551</v>
      </c>
      <c r="F22" s="160">
        <f t="shared" si="0"/>
        <v>1226</v>
      </c>
      <c r="G22" s="161">
        <f t="shared" si="1"/>
        <v>1065</v>
      </c>
      <c r="H22" s="162">
        <v>18</v>
      </c>
      <c r="I22" s="102">
        <v>1</v>
      </c>
      <c r="J22" s="67">
        <v>14</v>
      </c>
      <c r="K22" s="67">
        <v>2</v>
      </c>
      <c r="L22" s="163">
        <f t="shared" si="8"/>
        <v>35</v>
      </c>
      <c r="M22" s="164">
        <f t="shared" si="7"/>
        <v>3</v>
      </c>
      <c r="N22" s="165">
        <f t="shared" si="4"/>
        <v>1261</v>
      </c>
    </row>
    <row r="23" spans="1:26" ht="13.5" customHeight="1" x14ac:dyDescent="0.25">
      <c r="A23" s="46" t="s">
        <v>44</v>
      </c>
      <c r="B23" s="158">
        <v>656</v>
      </c>
      <c r="C23" s="159">
        <v>563</v>
      </c>
      <c r="D23" s="159">
        <v>700</v>
      </c>
      <c r="E23" s="159">
        <v>615</v>
      </c>
      <c r="F23" s="160">
        <f t="shared" si="0"/>
        <v>1356</v>
      </c>
      <c r="G23" s="161">
        <f t="shared" si="1"/>
        <v>1178</v>
      </c>
      <c r="H23" s="162">
        <v>6</v>
      </c>
      <c r="I23" s="102">
        <v>2</v>
      </c>
      <c r="J23" s="67">
        <v>9</v>
      </c>
      <c r="K23" s="67">
        <v>1</v>
      </c>
      <c r="L23" s="163">
        <f t="shared" si="8"/>
        <v>18</v>
      </c>
      <c r="M23" s="164">
        <f t="shared" si="7"/>
        <v>3</v>
      </c>
      <c r="N23" s="165">
        <f t="shared" si="4"/>
        <v>1374</v>
      </c>
    </row>
    <row r="24" spans="1:26" ht="13.5" customHeight="1" x14ac:dyDescent="0.25">
      <c r="A24" s="46" t="s">
        <v>45</v>
      </c>
      <c r="B24" s="158">
        <v>3130</v>
      </c>
      <c r="C24" s="159">
        <v>2702</v>
      </c>
      <c r="D24" s="159">
        <v>3191</v>
      </c>
      <c r="E24" s="159">
        <v>2726</v>
      </c>
      <c r="F24" s="160">
        <f t="shared" si="0"/>
        <v>6321</v>
      </c>
      <c r="G24" s="161">
        <f t="shared" si="1"/>
        <v>5428</v>
      </c>
      <c r="H24" s="162">
        <v>121</v>
      </c>
      <c r="I24" s="102">
        <v>13</v>
      </c>
      <c r="J24" s="67">
        <v>73</v>
      </c>
      <c r="K24" s="67">
        <v>12</v>
      </c>
      <c r="L24" s="163">
        <f t="shared" si="8"/>
        <v>219</v>
      </c>
      <c r="M24" s="164">
        <f t="shared" si="7"/>
        <v>25</v>
      </c>
      <c r="N24" s="165">
        <f t="shared" si="4"/>
        <v>6540</v>
      </c>
    </row>
    <row r="25" spans="1:26" ht="13.5" customHeight="1" x14ac:dyDescent="0.25">
      <c r="A25" s="46" t="s">
        <v>46</v>
      </c>
      <c r="B25" s="158">
        <v>10133</v>
      </c>
      <c r="C25" s="159">
        <v>8400</v>
      </c>
      <c r="D25" s="159">
        <v>10431</v>
      </c>
      <c r="E25" s="159">
        <v>8767</v>
      </c>
      <c r="F25" s="160">
        <f t="shared" si="0"/>
        <v>20564</v>
      </c>
      <c r="G25" s="161">
        <f t="shared" si="1"/>
        <v>17167</v>
      </c>
      <c r="H25" s="162">
        <v>600</v>
      </c>
      <c r="I25" s="102">
        <v>62</v>
      </c>
      <c r="J25" s="102">
        <v>414</v>
      </c>
      <c r="K25" s="102">
        <v>53</v>
      </c>
      <c r="L25" s="163">
        <f>SUM(H25,I25,J25,K25)</f>
        <v>1129</v>
      </c>
      <c r="M25" s="164">
        <f t="shared" si="7"/>
        <v>115</v>
      </c>
      <c r="N25" s="165">
        <f>SUM(F25,L25)</f>
        <v>21693</v>
      </c>
    </row>
    <row r="26" spans="1:26" ht="13.5" customHeight="1" x14ac:dyDescent="0.25">
      <c r="A26" s="46" t="s">
        <v>47</v>
      </c>
      <c r="B26" s="158">
        <v>2023</v>
      </c>
      <c r="C26" s="159">
        <v>1667</v>
      </c>
      <c r="D26" s="159">
        <v>2116</v>
      </c>
      <c r="E26" s="159">
        <v>1824</v>
      </c>
      <c r="F26" s="160">
        <f t="shared" si="0"/>
        <v>4139</v>
      </c>
      <c r="G26" s="161">
        <f t="shared" si="1"/>
        <v>3491</v>
      </c>
      <c r="H26" s="162">
        <v>34</v>
      </c>
      <c r="I26" s="102">
        <v>1</v>
      </c>
      <c r="J26" s="67">
        <v>19</v>
      </c>
      <c r="K26" s="67">
        <v>1</v>
      </c>
      <c r="L26" s="163">
        <f t="shared" ref="L26:L29" si="9">SUM(H26,I26,J26,K26)</f>
        <v>55</v>
      </c>
      <c r="M26" s="164">
        <f t="shared" si="7"/>
        <v>2</v>
      </c>
      <c r="N26" s="165">
        <f t="shared" si="4"/>
        <v>4194</v>
      </c>
    </row>
    <row r="27" spans="1:26" ht="13.5" customHeight="1" x14ac:dyDescent="0.25">
      <c r="A27" s="46" t="s">
        <v>48</v>
      </c>
      <c r="B27" s="158">
        <v>2115</v>
      </c>
      <c r="C27" s="159">
        <v>1837</v>
      </c>
      <c r="D27" s="159">
        <v>2185</v>
      </c>
      <c r="E27" s="159">
        <v>1894</v>
      </c>
      <c r="F27" s="160">
        <f t="shared" si="0"/>
        <v>4300</v>
      </c>
      <c r="G27" s="161">
        <f t="shared" si="1"/>
        <v>3731</v>
      </c>
      <c r="H27" s="162">
        <v>68</v>
      </c>
      <c r="I27" s="102">
        <v>11</v>
      </c>
      <c r="J27" s="67">
        <v>54</v>
      </c>
      <c r="K27" s="67">
        <v>12</v>
      </c>
      <c r="L27" s="163">
        <f t="shared" si="9"/>
        <v>145</v>
      </c>
      <c r="M27" s="164">
        <f t="shared" si="7"/>
        <v>23</v>
      </c>
      <c r="N27" s="165">
        <f t="shared" si="4"/>
        <v>4445</v>
      </c>
    </row>
    <row r="28" spans="1:26" ht="13.5" customHeight="1" x14ac:dyDescent="0.25">
      <c r="A28" s="46" t="s">
        <v>49</v>
      </c>
      <c r="B28" s="158">
        <v>917</v>
      </c>
      <c r="C28" s="159">
        <v>794</v>
      </c>
      <c r="D28" s="159">
        <v>984</v>
      </c>
      <c r="E28" s="159">
        <v>849</v>
      </c>
      <c r="F28" s="160">
        <f t="shared" si="0"/>
        <v>1901</v>
      </c>
      <c r="G28" s="161">
        <f t="shared" si="1"/>
        <v>1643</v>
      </c>
      <c r="H28" s="162">
        <v>17</v>
      </c>
      <c r="I28" s="102">
        <v>3</v>
      </c>
      <c r="J28" s="67">
        <v>11</v>
      </c>
      <c r="K28" s="67">
        <v>0</v>
      </c>
      <c r="L28" s="163">
        <f t="shared" si="9"/>
        <v>31</v>
      </c>
      <c r="M28" s="164">
        <f t="shared" si="7"/>
        <v>3</v>
      </c>
      <c r="N28" s="165">
        <f t="shared" si="4"/>
        <v>1932</v>
      </c>
      <c r="R28" s="44"/>
    </row>
    <row r="29" spans="1:26" ht="13.5" customHeight="1" thickBot="1" x14ac:dyDescent="0.3">
      <c r="A29" s="47" t="s">
        <v>50</v>
      </c>
      <c r="B29" s="168">
        <v>3935</v>
      </c>
      <c r="C29" s="169">
        <v>3175</v>
      </c>
      <c r="D29" s="169">
        <v>3764</v>
      </c>
      <c r="E29" s="169">
        <v>3049</v>
      </c>
      <c r="F29" s="170">
        <f t="shared" si="0"/>
        <v>7699</v>
      </c>
      <c r="G29" s="171">
        <f t="shared" si="1"/>
        <v>6224</v>
      </c>
      <c r="H29" s="162">
        <v>586</v>
      </c>
      <c r="I29" s="102">
        <v>30</v>
      </c>
      <c r="J29" s="70">
        <v>260</v>
      </c>
      <c r="K29" s="70">
        <v>25</v>
      </c>
      <c r="L29" s="163">
        <f t="shared" si="9"/>
        <v>901</v>
      </c>
      <c r="M29" s="164">
        <f t="shared" si="7"/>
        <v>55</v>
      </c>
      <c r="N29" s="165">
        <f t="shared" si="4"/>
        <v>8600</v>
      </c>
    </row>
    <row r="30" spans="1:26" s="6" customFormat="1" ht="20.25" customHeight="1" thickBot="1" x14ac:dyDescent="0.3">
      <c r="A30" s="82" t="s">
        <v>51</v>
      </c>
      <c r="B30" s="172">
        <f t="shared" ref="B30:M30" si="10">SUM(B7:B29)</f>
        <v>135377</v>
      </c>
      <c r="C30" s="173">
        <f t="shared" si="10"/>
        <v>115447</v>
      </c>
      <c r="D30" s="173">
        <f t="shared" si="10"/>
        <v>144702</v>
      </c>
      <c r="E30" s="173">
        <f t="shared" si="10"/>
        <v>125745</v>
      </c>
      <c r="F30" s="173">
        <f t="shared" si="10"/>
        <v>280079</v>
      </c>
      <c r="G30" s="174">
        <f t="shared" si="10"/>
        <v>241192</v>
      </c>
      <c r="H30" s="175">
        <f t="shared" si="10"/>
        <v>6289</v>
      </c>
      <c r="I30" s="176">
        <f t="shared" si="10"/>
        <v>618</v>
      </c>
      <c r="J30" s="176">
        <f t="shared" si="10"/>
        <v>4268</v>
      </c>
      <c r="K30" s="176">
        <f t="shared" si="10"/>
        <v>565</v>
      </c>
      <c r="L30" s="176">
        <f>SUM(L7:L29)</f>
        <v>11740</v>
      </c>
      <c r="M30" s="176">
        <f t="shared" si="10"/>
        <v>1183</v>
      </c>
      <c r="N30" s="177">
        <f t="shared" ref="N30" si="11">F30+L30</f>
        <v>291819</v>
      </c>
      <c r="T30"/>
      <c r="U30"/>
      <c r="V30"/>
      <c r="W30"/>
      <c r="X30"/>
      <c r="Y30"/>
      <c r="Z30"/>
    </row>
    <row r="31" spans="1:26" ht="15.75" customHeight="1" x14ac:dyDescent="0.25">
      <c r="A31" s="4" t="s">
        <v>52</v>
      </c>
      <c r="B31" s="1"/>
    </row>
    <row r="32" spans="1:26" ht="12.75" customHeight="1" x14ac:dyDescent="0.25">
      <c r="A32" s="182" t="s">
        <v>53</v>
      </c>
      <c r="B32" s="182"/>
      <c r="L32" t="s">
        <v>97</v>
      </c>
    </row>
    <row r="33" spans="1:12" x14ac:dyDescent="0.25">
      <c r="A33" s="182"/>
      <c r="B33" s="182"/>
      <c r="J33" s="3"/>
      <c r="K33" s="3"/>
      <c r="L33" s="3"/>
    </row>
    <row r="35" spans="1:12" ht="12" customHeight="1" x14ac:dyDescent="0.25"/>
    <row r="36" spans="1:12" ht="2.25" customHeight="1" x14ac:dyDescent="0.25"/>
    <row r="37" spans="1:12" ht="23.25" customHeight="1" x14ac:dyDescent="0.3">
      <c r="B37" s="178"/>
      <c r="C37" s="178"/>
      <c r="D37" s="178"/>
      <c r="E37" s="178"/>
      <c r="F37" s="178"/>
      <c r="G37" s="178"/>
      <c r="H37" s="178"/>
      <c r="I37" s="178"/>
      <c r="J37" s="178"/>
    </row>
    <row r="38" spans="1:12" ht="27" customHeight="1" x14ac:dyDescent="0.25"/>
    <row r="39" spans="1:12" ht="13.5" customHeight="1" x14ac:dyDescent="0.25"/>
  </sheetData>
  <sortState xmlns:xlrd2="http://schemas.microsoft.com/office/spreadsheetml/2017/richdata2" ref="T9:Z31">
    <sortCondition ref="T9"/>
  </sortState>
  <mergeCells count="6">
    <mergeCell ref="H5:M5"/>
    <mergeCell ref="A33:B33"/>
    <mergeCell ref="A5:A6"/>
    <mergeCell ref="B5:G5"/>
    <mergeCell ref="A2:Q2"/>
    <mergeCell ref="A32:B3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4"/>
  <sheetViews>
    <sheetView zoomScaleNormal="100" workbookViewId="0">
      <selection activeCell="H34" sqref="H34"/>
    </sheetView>
  </sheetViews>
  <sheetFormatPr defaultRowHeight="13.2" x14ac:dyDescent="0.25"/>
  <cols>
    <col min="1" max="1" width="31.44140625" customWidth="1"/>
    <col min="2" max="6" width="10.88671875" customWidth="1"/>
  </cols>
  <sheetData>
    <row r="2" spans="1:6" ht="16.8" x14ac:dyDescent="0.3">
      <c r="A2" s="186" t="s">
        <v>71</v>
      </c>
      <c r="B2" s="186"/>
      <c r="C2" s="186"/>
      <c r="D2" s="186"/>
      <c r="E2" s="186"/>
      <c r="F2" s="186"/>
    </row>
    <row r="3" spans="1:6" ht="16.8" x14ac:dyDescent="0.3">
      <c r="A3" s="186" t="s">
        <v>115</v>
      </c>
      <c r="B3" s="186"/>
      <c r="C3" s="186"/>
      <c r="D3" s="186"/>
      <c r="E3" s="186"/>
      <c r="F3" s="186"/>
    </row>
    <row r="4" spans="1:6" ht="17.399999999999999" thickBot="1" x14ac:dyDescent="0.35">
      <c r="A4" s="94"/>
      <c r="B4" s="85"/>
      <c r="C4" s="85"/>
      <c r="D4" s="85"/>
      <c r="E4" s="85"/>
      <c r="F4" s="94"/>
    </row>
    <row r="5" spans="1:6" ht="15.6" x14ac:dyDescent="0.3">
      <c r="A5" s="93"/>
      <c r="B5" s="7" t="s">
        <v>1</v>
      </c>
      <c r="C5" s="8" t="s">
        <v>1</v>
      </c>
      <c r="D5" s="7" t="s">
        <v>2</v>
      </c>
      <c r="E5" s="35"/>
      <c r="F5" s="92" t="s">
        <v>2</v>
      </c>
    </row>
    <row r="6" spans="1:6" ht="15.6" x14ac:dyDescent="0.3">
      <c r="A6" s="21" t="s">
        <v>72</v>
      </c>
      <c r="B6" s="9" t="s">
        <v>4</v>
      </c>
      <c r="C6" s="10" t="s">
        <v>5</v>
      </c>
      <c r="D6" s="9"/>
      <c r="E6" s="36" t="s">
        <v>6</v>
      </c>
      <c r="F6" s="22"/>
    </row>
    <row r="7" spans="1:6" ht="16.2" thickBot="1" x14ac:dyDescent="0.35">
      <c r="A7" s="23"/>
      <c r="B7" s="11" t="s">
        <v>7</v>
      </c>
      <c r="C7" s="12" t="s">
        <v>7</v>
      </c>
      <c r="D7" s="11" t="s">
        <v>8</v>
      </c>
      <c r="E7" s="37"/>
      <c r="F7" s="24" t="s">
        <v>9</v>
      </c>
    </row>
    <row r="8" spans="1:6" ht="16.2" thickTop="1" x14ac:dyDescent="0.3">
      <c r="A8" s="27" t="s">
        <v>73</v>
      </c>
      <c r="B8" s="52">
        <f>D8-C8</f>
        <v>257</v>
      </c>
      <c r="C8" s="98">
        <v>1511</v>
      </c>
      <c r="D8" s="101">
        <v>1768</v>
      </c>
      <c r="E8" s="101">
        <v>27</v>
      </c>
      <c r="F8" s="30">
        <f>D8+E8</f>
        <v>1795</v>
      </c>
    </row>
    <row r="9" spans="1:6" ht="15.6" x14ac:dyDescent="0.3">
      <c r="A9" s="28" t="s">
        <v>74</v>
      </c>
      <c r="B9" s="53">
        <f t="shared" ref="B9:B30" si="0">D9-C9</f>
        <v>542</v>
      </c>
      <c r="C9" s="99">
        <v>3308</v>
      </c>
      <c r="D9" s="102">
        <v>3850</v>
      </c>
      <c r="E9" s="102">
        <v>83</v>
      </c>
      <c r="F9" s="31">
        <f t="shared" ref="F9:F30" si="1">D9+E9</f>
        <v>3933</v>
      </c>
    </row>
    <row r="10" spans="1:6" ht="15.6" x14ac:dyDescent="0.3">
      <c r="A10" s="28" t="s">
        <v>75</v>
      </c>
      <c r="B10" s="53">
        <f t="shared" si="0"/>
        <v>411</v>
      </c>
      <c r="C10" s="99">
        <v>2353</v>
      </c>
      <c r="D10" s="102">
        <v>2764</v>
      </c>
      <c r="E10" s="102">
        <v>25</v>
      </c>
      <c r="F10" s="31">
        <f t="shared" si="1"/>
        <v>2789</v>
      </c>
    </row>
    <row r="11" spans="1:6" ht="15.6" x14ac:dyDescent="0.3">
      <c r="A11" s="28" t="s">
        <v>76</v>
      </c>
      <c r="B11" s="53">
        <f t="shared" si="0"/>
        <v>224</v>
      </c>
      <c r="C11" s="99">
        <v>1164</v>
      </c>
      <c r="D11" s="102">
        <v>1388</v>
      </c>
      <c r="E11" s="102">
        <v>13</v>
      </c>
      <c r="F11" s="31">
        <f t="shared" si="1"/>
        <v>1401</v>
      </c>
    </row>
    <row r="12" spans="1:6" ht="15.6" x14ac:dyDescent="0.3">
      <c r="A12" s="28" t="s">
        <v>77</v>
      </c>
      <c r="B12" s="53">
        <f t="shared" si="0"/>
        <v>1560</v>
      </c>
      <c r="C12" s="99">
        <v>9760</v>
      </c>
      <c r="D12" s="102">
        <v>11320</v>
      </c>
      <c r="E12" s="102">
        <v>734</v>
      </c>
      <c r="F12" s="31">
        <f t="shared" si="1"/>
        <v>12054</v>
      </c>
    </row>
    <row r="13" spans="1:6" ht="15.6" x14ac:dyDescent="0.3">
      <c r="A13" s="28" t="s">
        <v>78</v>
      </c>
      <c r="B13" s="53">
        <f t="shared" si="0"/>
        <v>141</v>
      </c>
      <c r="C13" s="99">
        <v>1023</v>
      </c>
      <c r="D13" s="102">
        <v>1164</v>
      </c>
      <c r="E13" s="102">
        <v>46</v>
      </c>
      <c r="F13" s="31">
        <f t="shared" si="1"/>
        <v>1210</v>
      </c>
    </row>
    <row r="14" spans="1:6" ht="15.6" x14ac:dyDescent="0.3">
      <c r="A14" s="28" t="s">
        <v>79</v>
      </c>
      <c r="B14" s="53">
        <f t="shared" si="0"/>
        <v>544</v>
      </c>
      <c r="C14" s="99">
        <v>2889</v>
      </c>
      <c r="D14" s="102">
        <v>3433</v>
      </c>
      <c r="E14" s="102">
        <v>74</v>
      </c>
      <c r="F14" s="31">
        <f t="shared" si="1"/>
        <v>3507</v>
      </c>
    </row>
    <row r="15" spans="1:6" ht="16.5" customHeight="1" x14ac:dyDescent="0.3">
      <c r="A15" s="28" t="s">
        <v>80</v>
      </c>
      <c r="B15" s="53">
        <f t="shared" si="0"/>
        <v>5499</v>
      </c>
      <c r="C15" s="99">
        <v>30747</v>
      </c>
      <c r="D15" s="102">
        <v>36246</v>
      </c>
      <c r="E15" s="102">
        <v>2586</v>
      </c>
      <c r="F15" s="31">
        <f t="shared" si="1"/>
        <v>38832</v>
      </c>
    </row>
    <row r="16" spans="1:6" ht="15.6" x14ac:dyDescent="0.3">
      <c r="A16" s="28" t="s">
        <v>81</v>
      </c>
      <c r="B16" s="53">
        <f t="shared" si="0"/>
        <v>400</v>
      </c>
      <c r="C16" s="99">
        <v>1875</v>
      </c>
      <c r="D16" s="102">
        <v>2275</v>
      </c>
      <c r="E16" s="102">
        <v>55</v>
      </c>
      <c r="F16" s="32">
        <f t="shared" si="1"/>
        <v>2330</v>
      </c>
    </row>
    <row r="17" spans="1:6" ht="15.6" x14ac:dyDescent="0.3">
      <c r="A17" s="28" t="s">
        <v>82</v>
      </c>
      <c r="B17" s="53">
        <f t="shared" si="0"/>
        <v>98</v>
      </c>
      <c r="C17" s="99">
        <v>600</v>
      </c>
      <c r="D17" s="102">
        <v>698</v>
      </c>
      <c r="E17" s="102">
        <v>18</v>
      </c>
      <c r="F17" s="31">
        <f t="shared" si="1"/>
        <v>716</v>
      </c>
    </row>
    <row r="18" spans="1:6" ht="15.6" x14ac:dyDescent="0.3">
      <c r="A18" s="28" t="s">
        <v>83</v>
      </c>
      <c r="B18" s="53">
        <f t="shared" si="0"/>
        <v>12616</v>
      </c>
      <c r="C18" s="99">
        <v>84610</v>
      </c>
      <c r="D18" s="102">
        <v>97226</v>
      </c>
      <c r="E18" s="102">
        <v>3615</v>
      </c>
      <c r="F18" s="30">
        <f t="shared" si="1"/>
        <v>100841</v>
      </c>
    </row>
    <row r="19" spans="1:6" ht="15.6" x14ac:dyDescent="0.3">
      <c r="A19" s="28" t="s">
        <v>84</v>
      </c>
      <c r="B19" s="53">
        <f t="shared" si="0"/>
        <v>497</v>
      </c>
      <c r="C19" s="99">
        <v>2748</v>
      </c>
      <c r="D19" s="102">
        <v>3245</v>
      </c>
      <c r="E19" s="102">
        <v>44</v>
      </c>
      <c r="F19" s="31">
        <f t="shared" si="1"/>
        <v>3289</v>
      </c>
    </row>
    <row r="20" spans="1:6" ht="15.6" x14ac:dyDescent="0.3">
      <c r="A20" s="28" t="s">
        <v>85</v>
      </c>
      <c r="B20" s="53">
        <f t="shared" si="0"/>
        <v>232</v>
      </c>
      <c r="C20" s="99">
        <v>1305</v>
      </c>
      <c r="D20" s="102">
        <v>1537</v>
      </c>
      <c r="E20" s="102">
        <v>26</v>
      </c>
      <c r="F20" s="31">
        <f t="shared" si="1"/>
        <v>1563</v>
      </c>
    </row>
    <row r="21" spans="1:6" ht="15.6" x14ac:dyDescent="0.3">
      <c r="A21" s="28" t="s">
        <v>86</v>
      </c>
      <c r="B21" s="53">
        <f t="shared" si="0"/>
        <v>736</v>
      </c>
      <c r="C21" s="99">
        <v>4303</v>
      </c>
      <c r="D21" s="102">
        <v>5039</v>
      </c>
      <c r="E21" s="102">
        <v>85</v>
      </c>
      <c r="F21" s="31">
        <f t="shared" si="1"/>
        <v>5124</v>
      </c>
    </row>
    <row r="22" spans="1:6" ht="15.6" x14ac:dyDescent="0.3">
      <c r="A22" s="29" t="s">
        <v>87</v>
      </c>
      <c r="B22" s="53">
        <f t="shared" si="0"/>
        <v>7551</v>
      </c>
      <c r="C22" s="99">
        <v>53069</v>
      </c>
      <c r="D22" s="102">
        <v>60620</v>
      </c>
      <c r="E22" s="102">
        <v>1776</v>
      </c>
      <c r="F22" s="31">
        <f t="shared" si="1"/>
        <v>62396</v>
      </c>
    </row>
    <row r="23" spans="1:6" ht="15.6" x14ac:dyDescent="0.3">
      <c r="A23" s="28" t="s">
        <v>88</v>
      </c>
      <c r="B23" s="53">
        <f t="shared" si="0"/>
        <v>161</v>
      </c>
      <c r="C23" s="99">
        <v>1065</v>
      </c>
      <c r="D23" s="102">
        <v>1226</v>
      </c>
      <c r="E23" s="102">
        <v>35</v>
      </c>
      <c r="F23" s="31">
        <f t="shared" si="1"/>
        <v>1261</v>
      </c>
    </row>
    <row r="24" spans="1:6" ht="15.6" x14ac:dyDescent="0.3">
      <c r="A24" s="28" t="s">
        <v>89</v>
      </c>
      <c r="B24" s="53">
        <f t="shared" si="0"/>
        <v>178</v>
      </c>
      <c r="C24" s="99">
        <v>1178</v>
      </c>
      <c r="D24" s="102">
        <v>1356</v>
      </c>
      <c r="E24" s="102">
        <v>18</v>
      </c>
      <c r="F24" s="31">
        <f t="shared" si="1"/>
        <v>1374</v>
      </c>
    </row>
    <row r="25" spans="1:6" ht="15.6" x14ac:dyDescent="0.3">
      <c r="A25" s="29" t="s">
        <v>90</v>
      </c>
      <c r="B25" s="53">
        <f t="shared" si="0"/>
        <v>893</v>
      </c>
      <c r="C25" s="99">
        <v>5428</v>
      </c>
      <c r="D25" s="102">
        <v>6321</v>
      </c>
      <c r="E25" s="102">
        <v>219</v>
      </c>
      <c r="F25" s="31">
        <f t="shared" si="1"/>
        <v>6540</v>
      </c>
    </row>
    <row r="26" spans="1:6" ht="15.6" x14ac:dyDescent="0.3">
      <c r="A26" s="28" t="s">
        <v>91</v>
      </c>
      <c r="B26" s="53">
        <f t="shared" si="0"/>
        <v>3397</v>
      </c>
      <c r="C26" s="99">
        <v>17167</v>
      </c>
      <c r="D26" s="102">
        <v>20564</v>
      </c>
      <c r="E26" s="102">
        <v>1129</v>
      </c>
      <c r="F26" s="31">
        <f t="shared" si="1"/>
        <v>21693</v>
      </c>
    </row>
    <row r="27" spans="1:6" ht="15.6" x14ac:dyDescent="0.3">
      <c r="A27" s="28" t="s">
        <v>92</v>
      </c>
      <c r="B27" s="53">
        <f t="shared" si="0"/>
        <v>648</v>
      </c>
      <c r="C27" s="99">
        <v>3491</v>
      </c>
      <c r="D27" s="102">
        <v>4139</v>
      </c>
      <c r="E27" s="102">
        <v>55</v>
      </c>
      <c r="F27" s="31">
        <f t="shared" si="1"/>
        <v>4194</v>
      </c>
    </row>
    <row r="28" spans="1:6" ht="15.6" x14ac:dyDescent="0.3">
      <c r="A28" s="29" t="s">
        <v>93</v>
      </c>
      <c r="B28" s="53">
        <f t="shared" si="0"/>
        <v>569</v>
      </c>
      <c r="C28" s="99">
        <v>3731</v>
      </c>
      <c r="D28" s="102">
        <v>4300</v>
      </c>
      <c r="E28" s="102">
        <v>145</v>
      </c>
      <c r="F28" s="31">
        <f t="shared" si="1"/>
        <v>4445</v>
      </c>
    </row>
    <row r="29" spans="1:6" ht="15.6" x14ac:dyDescent="0.3">
      <c r="A29" s="29" t="s">
        <v>94</v>
      </c>
      <c r="B29" s="53">
        <f t="shared" si="0"/>
        <v>258</v>
      </c>
      <c r="C29" s="99">
        <v>1643</v>
      </c>
      <c r="D29" s="102">
        <v>1901</v>
      </c>
      <c r="E29" s="102">
        <v>31</v>
      </c>
      <c r="F29" s="31">
        <f t="shared" si="1"/>
        <v>1932</v>
      </c>
    </row>
    <row r="30" spans="1:6" ht="16.2" thickBot="1" x14ac:dyDescent="0.35">
      <c r="A30" s="25" t="s">
        <v>95</v>
      </c>
      <c r="B30" s="54">
        <f t="shared" si="0"/>
        <v>1475</v>
      </c>
      <c r="C30" s="100">
        <v>6224</v>
      </c>
      <c r="D30" s="103">
        <v>7699</v>
      </c>
      <c r="E30" s="103">
        <v>901</v>
      </c>
      <c r="F30" s="32">
        <f t="shared" si="1"/>
        <v>8600</v>
      </c>
    </row>
    <row r="31" spans="1:6" ht="18.600000000000001" thickTop="1" thickBot="1" x14ac:dyDescent="0.35">
      <c r="A31" s="39" t="s">
        <v>22</v>
      </c>
      <c r="B31" s="40">
        <f>SUM(B8:B30)</f>
        <v>38887</v>
      </c>
      <c r="C31" s="41">
        <f>SUM(C8:C30)</f>
        <v>241192</v>
      </c>
      <c r="D31" s="40">
        <f>SUM(D8:D30)</f>
        <v>280079</v>
      </c>
      <c r="E31" s="40">
        <f>SUM(E8:E30)</f>
        <v>11740</v>
      </c>
      <c r="F31" s="42">
        <f>D31+E31</f>
        <v>291819</v>
      </c>
    </row>
    <row r="32" spans="1:6" ht="13.8" thickTop="1" x14ac:dyDescent="0.25"/>
    <row r="34" spans="8:8" x14ac:dyDescent="0.25">
      <c r="H34" t="s">
        <v>97</v>
      </c>
    </row>
  </sheetData>
  <mergeCells count="2">
    <mergeCell ref="A2:F2"/>
    <mergeCell ref="A3:F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0"/>
  <sheetViews>
    <sheetView zoomScaleNormal="100" workbookViewId="0">
      <selection activeCell="L30" sqref="L30"/>
    </sheetView>
  </sheetViews>
  <sheetFormatPr defaultRowHeight="13.2" x14ac:dyDescent="0.25"/>
  <cols>
    <col min="1" max="1" width="22.109375" customWidth="1"/>
    <col min="2" max="13" width="7.33203125" customWidth="1"/>
    <col min="14" max="14" width="10.109375" customWidth="1"/>
    <col min="15" max="16" width="4.6640625" customWidth="1"/>
    <col min="17" max="17" width="4.33203125" customWidth="1"/>
    <col min="18" max="18" width="5" customWidth="1"/>
    <col min="19" max="19" width="4.66406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3.8" x14ac:dyDescent="0.25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3.8" x14ac:dyDescent="0.25">
      <c r="A3" s="188" t="s">
        <v>117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6.5" customHeight="1" thickBot="1" x14ac:dyDescent="0.3">
      <c r="A4" s="1"/>
      <c r="B4" s="1"/>
      <c r="C4" s="1"/>
      <c r="D4" s="2"/>
      <c r="E4" s="1"/>
      <c r="F4" s="1"/>
      <c r="G4" s="2"/>
      <c r="H4" s="2"/>
      <c r="I4" s="2"/>
      <c r="J4" s="2"/>
      <c r="K4" s="1"/>
      <c r="L4" s="2"/>
      <c r="M4" s="1"/>
      <c r="N4" s="1"/>
      <c r="O4" s="1"/>
    </row>
    <row r="5" spans="1:19" ht="19.5" customHeight="1" thickTop="1" thickBot="1" x14ac:dyDescent="0.3">
      <c r="A5" s="189" t="s">
        <v>69</v>
      </c>
      <c r="B5" s="191" t="s">
        <v>24</v>
      </c>
      <c r="C5" s="187"/>
      <c r="D5" s="187"/>
      <c r="E5" s="187"/>
      <c r="F5" s="187"/>
      <c r="G5" s="192"/>
      <c r="H5" s="187" t="s">
        <v>116</v>
      </c>
      <c r="I5" s="187"/>
      <c r="J5" s="187"/>
      <c r="K5" s="187"/>
      <c r="L5" s="187"/>
      <c r="M5" s="187"/>
      <c r="N5" s="26" t="s">
        <v>68</v>
      </c>
    </row>
    <row r="6" spans="1:19" ht="31.2" thickBot="1" x14ac:dyDescent="0.3">
      <c r="A6" s="190"/>
      <c r="B6" s="118" t="s">
        <v>66</v>
      </c>
      <c r="C6" s="119" t="s">
        <v>109</v>
      </c>
      <c r="D6" s="120" t="s">
        <v>67</v>
      </c>
      <c r="E6" s="119" t="s">
        <v>110</v>
      </c>
      <c r="F6" s="120" t="s">
        <v>27</v>
      </c>
      <c r="G6" s="121" t="s">
        <v>104</v>
      </c>
      <c r="H6" s="122" t="s">
        <v>25</v>
      </c>
      <c r="I6" s="119" t="s">
        <v>98</v>
      </c>
      <c r="J6" s="119" t="s">
        <v>26</v>
      </c>
      <c r="K6" s="119" t="s">
        <v>100</v>
      </c>
      <c r="L6" s="119" t="s">
        <v>99</v>
      </c>
      <c r="M6" s="123" t="s">
        <v>103</v>
      </c>
      <c r="N6" s="81" t="s">
        <v>2</v>
      </c>
    </row>
    <row r="7" spans="1:19" ht="13.5" customHeight="1" thickTop="1" x14ac:dyDescent="0.25">
      <c r="A7" s="55" t="s">
        <v>54</v>
      </c>
      <c r="B7" s="124">
        <v>246</v>
      </c>
      <c r="C7" s="125">
        <v>210</v>
      </c>
      <c r="D7" s="125">
        <v>262</v>
      </c>
      <c r="E7" s="125">
        <v>226</v>
      </c>
      <c r="F7" s="126">
        <f t="shared" ref="F7:F18" si="0">SUM(B7+D7)</f>
        <v>508</v>
      </c>
      <c r="G7" s="127">
        <f t="shared" ref="G7:G18" si="1">SUM(C7,E7)</f>
        <v>436</v>
      </c>
      <c r="H7" s="128"/>
      <c r="I7" s="128"/>
      <c r="J7" s="128"/>
      <c r="K7" s="128"/>
      <c r="L7" s="129">
        <f t="shared" ref="L7:M9" si="2">H7+J7</f>
        <v>0</v>
      </c>
      <c r="M7" s="130">
        <f t="shared" si="2"/>
        <v>0</v>
      </c>
      <c r="N7" s="114">
        <f>F7+L7+M7</f>
        <v>508</v>
      </c>
    </row>
    <row r="8" spans="1:19" ht="13.8" x14ac:dyDescent="0.25">
      <c r="A8" s="56" t="s">
        <v>55</v>
      </c>
      <c r="B8" s="131">
        <v>746</v>
      </c>
      <c r="C8" s="132">
        <v>644</v>
      </c>
      <c r="D8" s="132">
        <v>772</v>
      </c>
      <c r="E8" s="132">
        <v>667</v>
      </c>
      <c r="F8" s="133">
        <f t="shared" si="0"/>
        <v>1518</v>
      </c>
      <c r="G8" s="134">
        <f t="shared" si="1"/>
        <v>1311</v>
      </c>
      <c r="H8" s="135">
        <v>6</v>
      </c>
      <c r="I8" s="132">
        <v>0</v>
      </c>
      <c r="J8" s="132">
        <v>1</v>
      </c>
      <c r="K8" s="132">
        <v>0</v>
      </c>
      <c r="L8" s="126">
        <f t="shared" si="2"/>
        <v>7</v>
      </c>
      <c r="M8" s="130">
        <f t="shared" si="2"/>
        <v>0</v>
      </c>
      <c r="N8" s="115">
        <f t="shared" ref="N8:N19" si="3">F8+L8+M8</f>
        <v>1525</v>
      </c>
    </row>
    <row r="9" spans="1:19" ht="13.8" x14ac:dyDescent="0.25">
      <c r="A9" s="56" t="s">
        <v>56</v>
      </c>
      <c r="B9" s="131">
        <v>431</v>
      </c>
      <c r="C9" s="132">
        <v>362</v>
      </c>
      <c r="D9" s="132">
        <v>439</v>
      </c>
      <c r="E9" s="132">
        <v>382</v>
      </c>
      <c r="F9" s="133">
        <f t="shared" si="0"/>
        <v>870</v>
      </c>
      <c r="G9" s="134">
        <f t="shared" si="1"/>
        <v>744</v>
      </c>
      <c r="H9" s="128">
        <v>1</v>
      </c>
      <c r="I9" s="128">
        <v>0</v>
      </c>
      <c r="J9" s="128">
        <v>1</v>
      </c>
      <c r="K9" s="128">
        <v>0</v>
      </c>
      <c r="L9" s="126">
        <f t="shared" si="2"/>
        <v>2</v>
      </c>
      <c r="M9" s="130">
        <f t="shared" si="2"/>
        <v>0</v>
      </c>
      <c r="N9" s="115">
        <f t="shared" si="3"/>
        <v>872</v>
      </c>
    </row>
    <row r="10" spans="1:19" ht="13.8" x14ac:dyDescent="0.25">
      <c r="A10" s="56" t="s">
        <v>57</v>
      </c>
      <c r="B10" s="131">
        <v>2204</v>
      </c>
      <c r="C10" s="132">
        <v>1849</v>
      </c>
      <c r="D10" s="132">
        <v>2305</v>
      </c>
      <c r="E10" s="132">
        <v>1960</v>
      </c>
      <c r="F10" s="133">
        <f t="shared" si="0"/>
        <v>4509</v>
      </c>
      <c r="G10" s="134">
        <f t="shared" si="1"/>
        <v>3809</v>
      </c>
      <c r="H10" s="135">
        <v>26</v>
      </c>
      <c r="I10" s="132">
        <v>0</v>
      </c>
      <c r="J10" s="132">
        <v>21</v>
      </c>
      <c r="K10" s="132">
        <v>1</v>
      </c>
      <c r="L10" s="126">
        <f t="shared" ref="L10:L18" si="4">H10+J10</f>
        <v>47</v>
      </c>
      <c r="M10" s="130">
        <f t="shared" ref="M10:M18" si="5">I10+K10</f>
        <v>1</v>
      </c>
      <c r="N10" s="115">
        <f t="shared" si="3"/>
        <v>4557</v>
      </c>
    </row>
    <row r="11" spans="1:19" ht="13.8" x14ac:dyDescent="0.25">
      <c r="A11" s="56" t="s">
        <v>58</v>
      </c>
      <c r="B11" s="131">
        <v>368</v>
      </c>
      <c r="C11" s="132">
        <v>317</v>
      </c>
      <c r="D11" s="132">
        <v>360</v>
      </c>
      <c r="E11" s="132">
        <v>299</v>
      </c>
      <c r="F11" s="133">
        <f t="shared" si="0"/>
        <v>728</v>
      </c>
      <c r="G11" s="134">
        <f t="shared" si="1"/>
        <v>616</v>
      </c>
      <c r="H11" s="128">
        <v>3</v>
      </c>
      <c r="I11" s="128">
        <v>0</v>
      </c>
      <c r="J11" s="128">
        <v>1</v>
      </c>
      <c r="K11" s="128">
        <v>0</v>
      </c>
      <c r="L11" s="126">
        <f t="shared" si="4"/>
        <v>4</v>
      </c>
      <c r="M11" s="130">
        <f t="shared" si="5"/>
        <v>0</v>
      </c>
      <c r="N11" s="115">
        <f t="shared" si="3"/>
        <v>732</v>
      </c>
    </row>
    <row r="12" spans="1:19" ht="13.8" x14ac:dyDescent="0.25">
      <c r="A12" s="56" t="s">
        <v>96</v>
      </c>
      <c r="B12" s="131">
        <v>1425</v>
      </c>
      <c r="C12" s="132">
        <v>1177</v>
      </c>
      <c r="D12" s="132">
        <v>1455</v>
      </c>
      <c r="E12" s="132">
        <v>1246</v>
      </c>
      <c r="F12" s="133">
        <f t="shared" si="0"/>
        <v>2880</v>
      </c>
      <c r="G12" s="134">
        <f t="shared" si="1"/>
        <v>2423</v>
      </c>
      <c r="H12" s="135">
        <v>7</v>
      </c>
      <c r="I12" s="132">
        <v>0</v>
      </c>
      <c r="J12" s="132">
        <v>9</v>
      </c>
      <c r="K12" s="132">
        <v>0</v>
      </c>
      <c r="L12" s="126">
        <f t="shared" si="4"/>
        <v>16</v>
      </c>
      <c r="M12" s="130">
        <f t="shared" si="5"/>
        <v>0</v>
      </c>
      <c r="N12" s="115">
        <f t="shared" si="3"/>
        <v>2896</v>
      </c>
    </row>
    <row r="13" spans="1:19" ht="13.8" x14ac:dyDescent="0.25">
      <c r="A13" s="56" t="s">
        <v>59</v>
      </c>
      <c r="B13" s="131">
        <v>3213</v>
      </c>
      <c r="C13" s="132">
        <v>2699</v>
      </c>
      <c r="D13" s="132">
        <v>3279</v>
      </c>
      <c r="E13" s="132">
        <v>2852</v>
      </c>
      <c r="F13" s="133">
        <f t="shared" si="0"/>
        <v>6492</v>
      </c>
      <c r="G13" s="134">
        <f t="shared" si="1"/>
        <v>5551</v>
      </c>
      <c r="H13" s="128">
        <v>23</v>
      </c>
      <c r="I13" s="128">
        <v>2</v>
      </c>
      <c r="J13" s="128">
        <v>19</v>
      </c>
      <c r="K13" s="128">
        <v>1</v>
      </c>
      <c r="L13" s="126">
        <f t="shared" si="4"/>
        <v>42</v>
      </c>
      <c r="M13" s="130">
        <f t="shared" si="5"/>
        <v>3</v>
      </c>
      <c r="N13" s="115">
        <f t="shared" si="3"/>
        <v>6537</v>
      </c>
    </row>
    <row r="14" spans="1:19" ht="13.8" x14ac:dyDescent="0.25">
      <c r="A14" s="56" t="s">
        <v>60</v>
      </c>
      <c r="B14" s="131">
        <v>1034</v>
      </c>
      <c r="C14" s="132">
        <v>865</v>
      </c>
      <c r="D14" s="132">
        <v>1054</v>
      </c>
      <c r="E14" s="132">
        <v>882</v>
      </c>
      <c r="F14" s="133">
        <f t="shared" si="0"/>
        <v>2088</v>
      </c>
      <c r="G14" s="134">
        <f t="shared" si="1"/>
        <v>1747</v>
      </c>
      <c r="H14" s="135">
        <v>8</v>
      </c>
      <c r="I14" s="132">
        <v>0</v>
      </c>
      <c r="J14" s="132">
        <v>5</v>
      </c>
      <c r="K14" s="132">
        <v>1</v>
      </c>
      <c r="L14" s="126">
        <f t="shared" si="4"/>
        <v>13</v>
      </c>
      <c r="M14" s="130">
        <f t="shared" si="5"/>
        <v>1</v>
      </c>
      <c r="N14" s="115">
        <f t="shared" si="3"/>
        <v>2102</v>
      </c>
    </row>
    <row r="15" spans="1:19" ht="13.8" x14ac:dyDescent="0.25">
      <c r="A15" s="56" t="s">
        <v>61</v>
      </c>
      <c r="B15" s="131">
        <v>1015</v>
      </c>
      <c r="C15" s="132">
        <v>833</v>
      </c>
      <c r="D15" s="132">
        <v>1080</v>
      </c>
      <c r="E15" s="132">
        <v>883</v>
      </c>
      <c r="F15" s="133">
        <f t="shared" si="0"/>
        <v>2095</v>
      </c>
      <c r="G15" s="134">
        <f t="shared" si="1"/>
        <v>1716</v>
      </c>
      <c r="H15" s="128">
        <v>8</v>
      </c>
      <c r="I15" s="128">
        <v>0</v>
      </c>
      <c r="J15" s="128">
        <v>6</v>
      </c>
      <c r="K15" s="128">
        <v>0</v>
      </c>
      <c r="L15" s="126">
        <f t="shared" si="4"/>
        <v>14</v>
      </c>
      <c r="M15" s="130">
        <f t="shared" si="5"/>
        <v>0</v>
      </c>
      <c r="N15" s="115">
        <f t="shared" si="3"/>
        <v>2109</v>
      </c>
    </row>
    <row r="16" spans="1:19" ht="13.8" x14ac:dyDescent="0.25">
      <c r="A16" s="56" t="s">
        <v>62</v>
      </c>
      <c r="B16" s="131">
        <v>3567</v>
      </c>
      <c r="C16" s="132">
        <v>3015</v>
      </c>
      <c r="D16" s="132">
        <v>3759</v>
      </c>
      <c r="E16" s="132">
        <v>3209</v>
      </c>
      <c r="F16" s="133">
        <f t="shared" si="0"/>
        <v>7326</v>
      </c>
      <c r="G16" s="134">
        <f t="shared" si="1"/>
        <v>6224</v>
      </c>
      <c r="H16" s="135">
        <v>44</v>
      </c>
      <c r="I16" s="132">
        <v>2</v>
      </c>
      <c r="J16" s="132">
        <v>22</v>
      </c>
      <c r="K16" s="132">
        <v>2</v>
      </c>
      <c r="L16" s="126">
        <f t="shared" si="4"/>
        <v>66</v>
      </c>
      <c r="M16" s="130">
        <f t="shared" si="5"/>
        <v>4</v>
      </c>
      <c r="N16" s="115">
        <f t="shared" si="3"/>
        <v>7396</v>
      </c>
    </row>
    <row r="17" spans="1:26" ht="13.8" x14ac:dyDescent="0.25">
      <c r="A17" s="56" t="s">
        <v>63</v>
      </c>
      <c r="B17" s="131">
        <v>1441</v>
      </c>
      <c r="C17" s="132">
        <v>1217</v>
      </c>
      <c r="D17" s="132">
        <v>1442</v>
      </c>
      <c r="E17" s="132">
        <v>1264</v>
      </c>
      <c r="F17" s="133">
        <f t="shared" si="0"/>
        <v>2883</v>
      </c>
      <c r="G17" s="134">
        <f t="shared" si="1"/>
        <v>2481</v>
      </c>
      <c r="H17" s="135">
        <v>28</v>
      </c>
      <c r="I17" s="132">
        <v>1</v>
      </c>
      <c r="J17" s="132">
        <v>12</v>
      </c>
      <c r="K17" s="132">
        <v>2</v>
      </c>
      <c r="L17" s="126">
        <f t="shared" si="4"/>
        <v>40</v>
      </c>
      <c r="M17" s="130">
        <f t="shared" si="5"/>
        <v>3</v>
      </c>
      <c r="N17" s="115">
        <f t="shared" si="3"/>
        <v>2926</v>
      </c>
    </row>
    <row r="18" spans="1:26" ht="14.4" thickBot="1" x14ac:dyDescent="0.3">
      <c r="A18" s="57" t="s">
        <v>64</v>
      </c>
      <c r="B18" s="136">
        <v>335</v>
      </c>
      <c r="C18" s="137">
        <v>274</v>
      </c>
      <c r="D18" s="137">
        <v>319</v>
      </c>
      <c r="E18" s="137">
        <v>266</v>
      </c>
      <c r="F18" s="138">
        <f t="shared" si="0"/>
        <v>654</v>
      </c>
      <c r="G18" s="139">
        <f t="shared" si="1"/>
        <v>540</v>
      </c>
      <c r="H18" s="140">
        <v>5</v>
      </c>
      <c r="I18" s="137">
        <v>0</v>
      </c>
      <c r="J18" s="137">
        <v>3</v>
      </c>
      <c r="K18" s="137">
        <v>0</v>
      </c>
      <c r="L18" s="126">
        <f t="shared" si="4"/>
        <v>8</v>
      </c>
      <c r="M18" s="130">
        <f t="shared" si="5"/>
        <v>0</v>
      </c>
      <c r="N18" s="116">
        <f t="shared" si="3"/>
        <v>662</v>
      </c>
    </row>
    <row r="19" spans="1:26" ht="15" thickTop="1" thickBot="1" x14ac:dyDescent="0.3">
      <c r="A19" s="34" t="s">
        <v>65</v>
      </c>
      <c r="B19" s="141">
        <f t="shared" ref="B19:M19" si="6">SUM(B7:B18)</f>
        <v>16025</v>
      </c>
      <c r="C19" s="142">
        <f t="shared" si="6"/>
        <v>13462</v>
      </c>
      <c r="D19" s="142">
        <f t="shared" si="6"/>
        <v>16526</v>
      </c>
      <c r="E19" s="143">
        <f t="shared" si="6"/>
        <v>14136</v>
      </c>
      <c r="F19" s="142">
        <f t="shared" si="6"/>
        <v>32551</v>
      </c>
      <c r="G19" s="144">
        <f t="shared" si="6"/>
        <v>27598</v>
      </c>
      <c r="H19" s="145">
        <f t="shared" si="6"/>
        <v>159</v>
      </c>
      <c r="I19" s="146">
        <f t="shared" si="6"/>
        <v>5</v>
      </c>
      <c r="J19" s="146">
        <f t="shared" si="6"/>
        <v>100</v>
      </c>
      <c r="K19" s="147">
        <f t="shared" si="6"/>
        <v>7</v>
      </c>
      <c r="L19" s="142">
        <f t="shared" si="6"/>
        <v>259</v>
      </c>
      <c r="M19" s="148">
        <f t="shared" si="6"/>
        <v>12</v>
      </c>
      <c r="N19" s="117">
        <f t="shared" si="3"/>
        <v>32822</v>
      </c>
    </row>
    <row r="20" spans="1:26" ht="15" thickTop="1" x14ac:dyDescent="0.3">
      <c r="A20" s="104"/>
      <c r="B20" s="104"/>
      <c r="C20" s="105"/>
      <c r="D20" s="105"/>
      <c r="E20" s="105"/>
      <c r="F20" s="105"/>
      <c r="G20" s="105"/>
      <c r="H20" s="105"/>
      <c r="I20" s="105"/>
      <c r="O20" s="1"/>
    </row>
    <row r="21" spans="1:26" ht="14.4" x14ac:dyDescent="0.3">
      <c r="A21" s="4" t="s">
        <v>52</v>
      </c>
      <c r="B21" s="1"/>
      <c r="C21" s="105"/>
      <c r="D21" s="105"/>
      <c r="E21" s="105"/>
      <c r="F21" s="105"/>
      <c r="G21" s="105"/>
      <c r="H21" s="105"/>
      <c r="I21" s="105"/>
      <c r="O21" s="1"/>
    </row>
    <row r="22" spans="1:26" ht="15" customHeight="1" x14ac:dyDescent="0.3">
      <c r="A22" s="182" t="s">
        <v>53</v>
      </c>
      <c r="B22" s="182"/>
      <c r="C22" s="105"/>
      <c r="D22" s="105"/>
      <c r="E22" s="105"/>
      <c r="F22" s="105"/>
      <c r="G22" s="105"/>
      <c r="H22" s="105"/>
      <c r="I22" s="105"/>
      <c r="O22" s="1"/>
    </row>
    <row r="23" spans="1:26" x14ac:dyDescent="0.25">
      <c r="L23" t="s">
        <v>97</v>
      </c>
      <c r="O23" s="1"/>
    </row>
    <row r="26" spans="1:26" ht="12.75" customHeight="1" x14ac:dyDescent="0.25"/>
    <row r="27" spans="1:26" ht="13.5" hidden="1" customHeight="1" x14ac:dyDescent="0.25">
      <c r="T27" t="s">
        <v>62</v>
      </c>
      <c r="U27">
        <v>3548</v>
      </c>
      <c r="V27">
        <v>3016</v>
      </c>
      <c r="W27">
        <v>3762</v>
      </c>
      <c r="X27">
        <v>3248</v>
      </c>
      <c r="Y27">
        <v>7310</v>
      </c>
      <c r="Z27">
        <v>6264</v>
      </c>
    </row>
    <row r="28" spans="1:26" ht="13.5" hidden="1" customHeight="1" x14ac:dyDescent="0.25">
      <c r="T28" t="s">
        <v>63</v>
      </c>
      <c r="U28">
        <v>1442</v>
      </c>
      <c r="V28">
        <v>1241</v>
      </c>
      <c r="W28">
        <v>1460</v>
      </c>
      <c r="X28">
        <v>1277</v>
      </c>
      <c r="Y28">
        <v>2902</v>
      </c>
      <c r="Z28">
        <v>2518</v>
      </c>
    </row>
    <row r="29" spans="1:26" ht="13.5" hidden="1" customHeight="1" x14ac:dyDescent="0.25">
      <c r="T29" t="s">
        <v>64</v>
      </c>
      <c r="U29">
        <v>316</v>
      </c>
      <c r="V29">
        <v>260</v>
      </c>
      <c r="W29">
        <v>308</v>
      </c>
      <c r="X29">
        <v>259</v>
      </c>
      <c r="Y29">
        <v>624</v>
      </c>
      <c r="Z29">
        <v>519</v>
      </c>
    </row>
    <row r="30" spans="1:26" x14ac:dyDescent="0.25">
      <c r="L30" t="s">
        <v>97</v>
      </c>
    </row>
  </sheetData>
  <sortState xmlns:xlrd2="http://schemas.microsoft.com/office/spreadsheetml/2017/richdata2" ref="T33:Z44">
    <sortCondition ref="T33"/>
  </sortState>
  <mergeCells count="5">
    <mergeCell ref="H5:M5"/>
    <mergeCell ref="A3:S3"/>
    <mergeCell ref="A5:A6"/>
    <mergeCell ref="B5:G5"/>
    <mergeCell ref="A22:B2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1"/>
  <sheetViews>
    <sheetView zoomScaleNormal="100" workbookViewId="0">
      <selection activeCell="J9" sqref="J9"/>
    </sheetView>
  </sheetViews>
  <sheetFormatPr defaultRowHeight="13.2" x14ac:dyDescent="0.25"/>
  <cols>
    <col min="1" max="1" width="29.6640625" customWidth="1"/>
    <col min="2" max="2" width="10" customWidth="1"/>
    <col min="3" max="3" width="11.44140625" customWidth="1"/>
    <col min="4" max="4" width="10.6640625" customWidth="1"/>
    <col min="5" max="5" width="8.88671875" customWidth="1"/>
    <col min="6" max="6" width="10.6640625" customWidth="1"/>
    <col min="9" max="9" width="26.33203125" customWidth="1"/>
  </cols>
  <sheetData>
    <row r="2" spans="1:8" ht="13.8" x14ac:dyDescent="0.25">
      <c r="A2" s="193" t="s">
        <v>0</v>
      </c>
      <c r="B2" s="193"/>
      <c r="C2" s="193"/>
      <c r="D2" s="193"/>
      <c r="E2" s="193"/>
      <c r="F2" s="193"/>
    </row>
    <row r="3" spans="1:8" ht="13.8" x14ac:dyDescent="0.25">
      <c r="A3" s="193" t="s">
        <v>111</v>
      </c>
      <c r="B3" s="193"/>
      <c r="C3" s="193"/>
      <c r="D3" s="193"/>
      <c r="E3" s="193"/>
      <c r="F3" s="193"/>
    </row>
    <row r="4" spans="1:8" ht="14.4" thickBot="1" x14ac:dyDescent="0.3">
      <c r="A4" s="90"/>
      <c r="B4" s="86"/>
      <c r="C4" s="86"/>
      <c r="D4" s="86"/>
      <c r="E4" s="86"/>
      <c r="F4" s="90"/>
    </row>
    <row r="5" spans="1:8" ht="24" customHeight="1" thickTop="1" x14ac:dyDescent="0.3">
      <c r="A5" s="91"/>
      <c r="B5" s="19" t="s">
        <v>1</v>
      </c>
      <c r="C5" s="20" t="s">
        <v>1</v>
      </c>
      <c r="D5" s="108" t="s">
        <v>113</v>
      </c>
      <c r="E5" s="109"/>
      <c r="F5" s="89" t="s">
        <v>2</v>
      </c>
    </row>
    <row r="6" spans="1:8" ht="26.25" customHeight="1" x14ac:dyDescent="0.3">
      <c r="A6" s="16" t="s">
        <v>3</v>
      </c>
      <c r="B6" s="15" t="s">
        <v>4</v>
      </c>
      <c r="C6" s="14" t="s">
        <v>5</v>
      </c>
      <c r="D6" s="13" t="s">
        <v>8</v>
      </c>
      <c r="E6" s="59" t="s">
        <v>6</v>
      </c>
      <c r="F6" s="58" t="s">
        <v>9</v>
      </c>
    </row>
    <row r="7" spans="1:8" ht="18" thickBot="1" x14ac:dyDescent="0.35">
      <c r="A7" s="17"/>
      <c r="B7" s="60" t="s">
        <v>7</v>
      </c>
      <c r="C7" s="38" t="s">
        <v>7</v>
      </c>
      <c r="D7" s="107"/>
      <c r="E7" s="61"/>
      <c r="F7" s="97"/>
    </row>
    <row r="8" spans="1:8" ht="21" customHeight="1" thickTop="1" x14ac:dyDescent="0.3">
      <c r="A8" s="62" t="s">
        <v>10</v>
      </c>
      <c r="B8" s="64">
        <f t="shared" ref="B8:B19" si="0">SUM(D8-C8)</f>
        <v>72</v>
      </c>
      <c r="C8" s="110">
        <v>436</v>
      </c>
      <c r="D8" s="113">
        <v>508</v>
      </c>
      <c r="E8" s="65"/>
      <c r="F8" s="71">
        <f>D8+E8</f>
        <v>508</v>
      </c>
      <c r="H8" t="s">
        <v>97</v>
      </c>
    </row>
    <row r="9" spans="1:8" ht="21" customHeight="1" x14ac:dyDescent="0.3">
      <c r="A9" s="18" t="s">
        <v>11</v>
      </c>
      <c r="B9" s="66">
        <f t="shared" si="0"/>
        <v>207</v>
      </c>
      <c r="C9" s="111">
        <v>1311</v>
      </c>
      <c r="D9" s="102">
        <v>1518</v>
      </c>
      <c r="E9" s="68">
        <v>7</v>
      </c>
      <c r="F9" s="72">
        <f t="shared" ref="F9:F19" si="1">D9+E9</f>
        <v>1525</v>
      </c>
    </row>
    <row r="10" spans="1:8" ht="21" customHeight="1" x14ac:dyDescent="0.3">
      <c r="A10" s="18" t="s">
        <v>12</v>
      </c>
      <c r="B10" s="66">
        <f t="shared" si="0"/>
        <v>126</v>
      </c>
      <c r="C10" s="111">
        <v>744</v>
      </c>
      <c r="D10" s="102">
        <v>870</v>
      </c>
      <c r="E10" s="68">
        <v>2</v>
      </c>
      <c r="F10" s="72">
        <f t="shared" si="1"/>
        <v>872</v>
      </c>
    </row>
    <row r="11" spans="1:8" ht="21" customHeight="1" x14ac:dyDescent="0.3">
      <c r="A11" s="18" t="s">
        <v>13</v>
      </c>
      <c r="B11" s="66">
        <f t="shared" si="0"/>
        <v>700</v>
      </c>
      <c r="C11" s="111">
        <v>3809</v>
      </c>
      <c r="D11" s="102">
        <v>4509</v>
      </c>
      <c r="E11" s="68">
        <v>48</v>
      </c>
      <c r="F11" s="72">
        <f t="shared" si="1"/>
        <v>4557</v>
      </c>
    </row>
    <row r="12" spans="1:8" ht="21" customHeight="1" x14ac:dyDescent="0.3">
      <c r="A12" s="18" t="s">
        <v>14</v>
      </c>
      <c r="B12" s="66">
        <f t="shared" si="0"/>
        <v>112</v>
      </c>
      <c r="C12" s="111">
        <v>616</v>
      </c>
      <c r="D12" s="102">
        <v>728</v>
      </c>
      <c r="E12" s="68">
        <v>4</v>
      </c>
      <c r="F12" s="72">
        <f t="shared" si="1"/>
        <v>732</v>
      </c>
    </row>
    <row r="13" spans="1:8" ht="21" customHeight="1" x14ac:dyDescent="0.3">
      <c r="A13" s="18" t="s">
        <v>15</v>
      </c>
      <c r="B13" s="66">
        <f t="shared" si="0"/>
        <v>457</v>
      </c>
      <c r="C13" s="111">
        <v>2423</v>
      </c>
      <c r="D13" s="102">
        <v>2880</v>
      </c>
      <c r="E13" s="68">
        <v>16</v>
      </c>
      <c r="F13" s="72">
        <f t="shared" si="1"/>
        <v>2896</v>
      </c>
    </row>
    <row r="14" spans="1:8" ht="21" customHeight="1" x14ac:dyDescent="0.3">
      <c r="A14" s="18" t="s">
        <v>16</v>
      </c>
      <c r="B14" s="66">
        <f t="shared" si="0"/>
        <v>941</v>
      </c>
      <c r="C14" s="111">
        <v>5551</v>
      </c>
      <c r="D14" s="102">
        <v>6492</v>
      </c>
      <c r="E14" s="68">
        <v>45</v>
      </c>
      <c r="F14" s="96">
        <f t="shared" si="1"/>
        <v>6537</v>
      </c>
    </row>
    <row r="15" spans="1:8" ht="21" customHeight="1" x14ac:dyDescent="0.3">
      <c r="A15" s="18" t="s">
        <v>17</v>
      </c>
      <c r="B15" s="66">
        <f t="shared" si="0"/>
        <v>341</v>
      </c>
      <c r="C15" s="111">
        <v>1747</v>
      </c>
      <c r="D15" s="102">
        <v>2088</v>
      </c>
      <c r="E15" s="68">
        <v>14</v>
      </c>
      <c r="F15" s="72">
        <f t="shared" si="1"/>
        <v>2102</v>
      </c>
    </row>
    <row r="16" spans="1:8" ht="21" customHeight="1" x14ac:dyDescent="0.3">
      <c r="A16" s="18" t="s">
        <v>18</v>
      </c>
      <c r="B16" s="66">
        <f t="shared" si="0"/>
        <v>379</v>
      </c>
      <c r="C16" s="111">
        <v>1716</v>
      </c>
      <c r="D16" s="102">
        <v>2095</v>
      </c>
      <c r="E16" s="68">
        <v>14</v>
      </c>
      <c r="F16" s="72">
        <f t="shared" si="1"/>
        <v>2109</v>
      </c>
    </row>
    <row r="17" spans="1:6" ht="21" customHeight="1" x14ac:dyDescent="0.3">
      <c r="A17" s="18" t="s">
        <v>19</v>
      </c>
      <c r="B17" s="66">
        <f t="shared" si="0"/>
        <v>1102</v>
      </c>
      <c r="C17" s="111">
        <v>6224</v>
      </c>
      <c r="D17" s="102">
        <v>7326</v>
      </c>
      <c r="E17" s="68">
        <v>70</v>
      </c>
      <c r="F17" s="72">
        <f t="shared" si="1"/>
        <v>7396</v>
      </c>
    </row>
    <row r="18" spans="1:6" ht="21" customHeight="1" x14ac:dyDescent="0.3">
      <c r="A18" s="18" t="s">
        <v>20</v>
      </c>
      <c r="B18" s="66">
        <f t="shared" si="0"/>
        <v>402</v>
      </c>
      <c r="C18" s="111">
        <v>2481</v>
      </c>
      <c r="D18" s="102">
        <v>2883</v>
      </c>
      <c r="E18" s="68">
        <v>43</v>
      </c>
      <c r="F18" s="72">
        <f t="shared" si="1"/>
        <v>2926</v>
      </c>
    </row>
    <row r="19" spans="1:6" ht="21" customHeight="1" thickBot="1" x14ac:dyDescent="0.35">
      <c r="A19" s="63" t="s">
        <v>21</v>
      </c>
      <c r="B19" s="69">
        <f t="shared" si="0"/>
        <v>114</v>
      </c>
      <c r="C19" s="112">
        <v>540</v>
      </c>
      <c r="D19" s="103">
        <v>654</v>
      </c>
      <c r="E19" s="68">
        <v>8</v>
      </c>
      <c r="F19" s="73">
        <f t="shared" si="1"/>
        <v>662</v>
      </c>
    </row>
    <row r="20" spans="1:6" ht="21" customHeight="1" thickTop="1" thickBot="1" x14ac:dyDescent="0.35">
      <c r="A20" s="33" t="s">
        <v>22</v>
      </c>
      <c r="B20" s="74">
        <f>SUM(B8:B19)</f>
        <v>4953</v>
      </c>
      <c r="C20" s="75">
        <f>SUM(C8:C19)</f>
        <v>27598</v>
      </c>
      <c r="D20" s="76">
        <f>SUM(D8:D19)</f>
        <v>32551</v>
      </c>
      <c r="E20" s="77">
        <f>SUM(E8:E19)</f>
        <v>271</v>
      </c>
      <c r="F20" s="78">
        <f>SUM(F8:F19)</f>
        <v>32822</v>
      </c>
    </row>
    <row r="21" spans="1:6" ht="13.8" thickTop="1" x14ac:dyDescent="0.25"/>
  </sheetData>
  <mergeCells count="2">
    <mergeCell ref="A2:F2"/>
    <mergeCell ref="A3:F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Městské obvody</vt:lpstr>
      <vt:lpstr>Městské obvody - zjednodušená</vt:lpstr>
      <vt:lpstr>Obce</vt:lpstr>
      <vt:lpstr>Obce - zjednodušená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Stachníková Hana</cp:lastModifiedBy>
  <cp:lastPrinted>2021-12-06T13:04:17Z</cp:lastPrinted>
  <dcterms:created xsi:type="dcterms:W3CDTF">1997-01-24T11:07:25Z</dcterms:created>
  <dcterms:modified xsi:type="dcterms:W3CDTF">2023-02-08T05:56:15Z</dcterms:modified>
</cp:coreProperties>
</file>